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H:\EDUCACION AMBIENTAL 20-21\SEMANA 7 - HUELLA DE CARBONO CENTRO ESCOLAR\"/>
    </mc:Choice>
  </mc:AlternateContent>
  <bookViews>
    <workbookView xWindow="0" yWindow="0" windowWidth="20490" windowHeight="7755" tabRatio="942" firstSheet="2" activeTab="8"/>
  </bookViews>
  <sheets>
    <sheet name="CONTENIDO E INSTRUCCIONES" sheetId="30" r:id="rId1"/>
    <sheet name="1_Datos generales organización" sheetId="52" r:id="rId2"/>
    <sheet name="2_Combustibles fósiles" sheetId="55" r:id="rId3"/>
    <sheet name="3_Fluorados" sheetId="27" r:id="rId4"/>
    <sheet name="4_Electricidad" sheetId="38" r:id="rId5"/>
    <sheet name="5_Información adicional" sheetId="40" r:id="rId6"/>
    <sheet name="6_Resultados" sheetId="53" r:id="rId7"/>
    <sheet name="7_Factores de emisión" sheetId="36" r:id="rId8"/>
    <sheet name="8. Observaciones" sheetId="41" r:id="rId9"/>
    <sheet name="9. Consumos. Hoja de trabajo" sheetId="56" r:id="rId10"/>
    <sheet name="10. Revisiones calculadora" sheetId="49" r:id="rId11"/>
    <sheet name="Datos" sheetId="54" state="hidden" r:id="rId12"/>
  </sheets>
  <definedNames>
    <definedName name="_Com2010">Datos!$I$186:$I$205</definedName>
    <definedName name="_Com2011">Datos!$K$186:$K$210</definedName>
    <definedName name="_Com2012">Datos!$M$186:$M$212</definedName>
    <definedName name="_Com2013">Datos!$O$186:$O$222</definedName>
    <definedName name="_Com2014">Datos!$Q$186:$Q$228</definedName>
    <definedName name="_Com2015">Datos!$S$186:$S$252</definedName>
    <definedName name="_Com2016">Datos!$U$186:$U$305</definedName>
    <definedName name="_Com2017">Datos!$W$186:$W$309</definedName>
    <definedName name="_Com2018">Datos!$Y$186:$Y$360</definedName>
    <definedName name="_Com2019">Datos!$AA$186:$AA$385</definedName>
    <definedName name="_Mix2010">Datos!$J$186:$J$205</definedName>
    <definedName name="_Mix2011">Datos!$L$186:$L$210</definedName>
    <definedName name="_Mix2012">Datos!$N$186:$N$212</definedName>
    <definedName name="_Mix2013">Datos!$P$186:$P$222</definedName>
    <definedName name="_Mix2014">Datos!$R$186:$R$228</definedName>
    <definedName name="_Mix2015">Datos!$T$186:$T$252</definedName>
    <definedName name="_Mix2016">Datos!$V$186:$V$305</definedName>
    <definedName name="_Mix2017">Datos!$X$186:$X$309</definedName>
    <definedName name="_Mix2018">Datos!$Z$186:$Z$360</definedName>
    <definedName name="_Mix2019">Datos!$AB$186:$AB$385</definedName>
    <definedName name="Año">Datos!$C$7:$C$16</definedName>
    <definedName name="GdO_1">Datos!$H$187</definedName>
    <definedName name="GdO_2">Datos!$H$186:$H$187</definedName>
    <definedName name="Lista_Comb_fósiles_fijos_2010">Datos!$C$31:$C$55</definedName>
    <definedName name="Lista_Comb_fósiles_fijos_2011">Datos!$D$31:$D$55</definedName>
    <definedName name="Lista_Comb_fósiles_fijos_2012">Datos!$E$31:$E$55</definedName>
    <definedName name="Lista_Comb_fósiles_fijos_2013">Datos!$F$31:$F$55</definedName>
    <definedName name="Lista_Comb_fósiles_fijos_2014">Datos!$G$31:$G$55</definedName>
    <definedName name="Lista_Comb_fósiles_fijos_2015">Datos!$H$31:$H$55</definedName>
    <definedName name="Lista_Comb_fósiles_fijos_2016">Datos!$I$31:$I$55</definedName>
    <definedName name="Lista_Comb_fósiles_fijos_2017">Datos!$J$31:$J$55</definedName>
    <definedName name="Lista_Comb_fósiles_fijos_2018">Datos!$K$31:$K$55</definedName>
    <definedName name="Lista_Comb_fósiles_fijos_2019">Datos!$L$31:$L$53</definedName>
    <definedName name="Lista_Comb_fósiles_vehículos_2010">Datos!$C$61:$C$79</definedName>
    <definedName name="Lista_Comb_fósiles_vehículos_2011">Datos!$D$61:$D$79</definedName>
    <definedName name="Lista_Comb_fósiles_vehículos_2012">Datos!$E$61:$E$79</definedName>
    <definedName name="Lista_Comb_fósiles_vehículos_2013">Datos!$F$61:$F$79</definedName>
    <definedName name="Lista_Comb_fósiles_vehículos_2014">Datos!$G$61:$G$79</definedName>
    <definedName name="Lista_Comb_fósiles_vehículos_2015">Datos!$H$61:$H$79</definedName>
    <definedName name="Lista_Comb_fósiles_vehículos_2016">Datos!$I$61:$I$79</definedName>
    <definedName name="Lista_Comb_fósiles_vehículos_2017">Datos!$J$61:$J$79</definedName>
    <definedName name="Lista_Comb_fósiles_vehículos_2018">Datos!$K$61:$K$79</definedName>
    <definedName name="Lista_Comb_fósiles_vehículos_2019">Datos!$L$61:$L$77</definedName>
    <definedName name="NombrePrep">Datos!$E$138:$E$181</definedName>
    <definedName name="Sector">Datos!$E$7:$E$27</definedName>
    <definedName name="Tipo_Biomasa">Datos!$D$233:$D$238</definedName>
    <definedName name="Tipo_ER">Datos!$C$233:$C$237</definedName>
    <definedName name="TipoOrg">Datos!$D$7:$D$11</definedName>
  </definedNames>
  <calcPr calcId="152511"/>
</workbook>
</file>

<file path=xl/calcChain.xml><?xml version="1.0" encoding="utf-8"?>
<calcChain xmlns="http://schemas.openxmlformats.org/spreadsheetml/2006/main">
  <c r="F115" i="54" l="1"/>
  <c r="G115" i="54"/>
  <c r="H115" i="54"/>
  <c r="I115" i="54"/>
  <c r="J115" i="54"/>
  <c r="K115" i="54"/>
  <c r="L115" i="54"/>
  <c r="M115" i="54"/>
  <c r="N115" i="54"/>
  <c r="F116" i="54"/>
  <c r="G116" i="54"/>
  <c r="H116" i="54"/>
  <c r="I116" i="54"/>
  <c r="J116" i="54"/>
  <c r="K116" i="54"/>
  <c r="L116" i="54"/>
  <c r="M116" i="54"/>
  <c r="N116" i="54"/>
  <c r="F117" i="54"/>
  <c r="G117" i="54"/>
  <c r="H117" i="54"/>
  <c r="I117" i="54"/>
  <c r="J117" i="54"/>
  <c r="K117" i="54"/>
  <c r="L117" i="54"/>
  <c r="M117" i="54"/>
  <c r="N117" i="54"/>
  <c r="F118" i="54"/>
  <c r="G118" i="54"/>
  <c r="H118" i="54"/>
  <c r="I118" i="54"/>
  <c r="J118" i="54"/>
  <c r="K118" i="54"/>
  <c r="L118" i="54"/>
  <c r="M118" i="54"/>
  <c r="N118" i="54"/>
  <c r="F119" i="54"/>
  <c r="G119" i="54"/>
  <c r="H119" i="54"/>
  <c r="I119" i="54"/>
  <c r="J119" i="54"/>
  <c r="K119" i="54"/>
  <c r="L119" i="54"/>
  <c r="M119" i="54"/>
  <c r="N119" i="54"/>
  <c r="F120" i="54"/>
  <c r="G120" i="54"/>
  <c r="H120" i="54"/>
  <c r="I120" i="54"/>
  <c r="J120" i="54"/>
  <c r="K120" i="54"/>
  <c r="L120" i="54"/>
  <c r="M120" i="54"/>
  <c r="N120" i="54"/>
  <c r="F121" i="54"/>
  <c r="G121" i="54"/>
  <c r="H121" i="54"/>
  <c r="I121" i="54"/>
  <c r="J121" i="54"/>
  <c r="K121" i="54"/>
  <c r="L121" i="54"/>
  <c r="M121" i="54"/>
  <c r="N121" i="54"/>
  <c r="F122" i="54"/>
  <c r="G122" i="54"/>
  <c r="H122" i="54"/>
  <c r="I122" i="54"/>
  <c r="J122" i="54"/>
  <c r="K122" i="54"/>
  <c r="L122" i="54"/>
  <c r="M122" i="54"/>
  <c r="N122" i="54"/>
  <c r="F123" i="54"/>
  <c r="G123" i="54"/>
  <c r="H123" i="54"/>
  <c r="I123" i="54"/>
  <c r="J123" i="54"/>
  <c r="K123" i="54"/>
  <c r="L123" i="54"/>
  <c r="M123" i="54"/>
  <c r="N123" i="54"/>
  <c r="F124" i="54"/>
  <c r="G124" i="54"/>
  <c r="H124" i="54"/>
  <c r="I124" i="54"/>
  <c r="J124" i="54"/>
  <c r="K124" i="54"/>
  <c r="L124" i="54"/>
  <c r="M124" i="54"/>
  <c r="N124" i="54"/>
  <c r="F125" i="54"/>
  <c r="G125" i="54"/>
  <c r="H125" i="54"/>
  <c r="I125" i="54"/>
  <c r="J125" i="54"/>
  <c r="K125" i="54"/>
  <c r="L125" i="54"/>
  <c r="M125" i="54"/>
  <c r="N125" i="54"/>
  <c r="F126" i="54"/>
  <c r="G126" i="54"/>
  <c r="H126" i="54"/>
  <c r="I126" i="54"/>
  <c r="J126" i="54"/>
  <c r="K126" i="54"/>
  <c r="L126" i="54"/>
  <c r="M126" i="54"/>
  <c r="N126" i="54"/>
  <c r="F127" i="54"/>
  <c r="G127" i="54"/>
  <c r="H127" i="54"/>
  <c r="I127" i="54"/>
  <c r="J127" i="54"/>
  <c r="K127" i="54"/>
  <c r="L127" i="54"/>
  <c r="M127" i="54"/>
  <c r="N127" i="54"/>
  <c r="F128" i="54"/>
  <c r="G128" i="54"/>
  <c r="H128" i="54"/>
  <c r="I128" i="54"/>
  <c r="J128" i="54"/>
  <c r="K128" i="54"/>
  <c r="L128" i="54"/>
  <c r="M128" i="54"/>
  <c r="N128" i="54"/>
  <c r="F129" i="54"/>
  <c r="G129" i="54"/>
  <c r="H129" i="54"/>
  <c r="I129" i="54"/>
  <c r="J129" i="54"/>
  <c r="K129" i="54"/>
  <c r="L129" i="54"/>
  <c r="M129" i="54"/>
  <c r="N129" i="54"/>
  <c r="F130" i="54"/>
  <c r="G130" i="54"/>
  <c r="H130" i="54"/>
  <c r="I130" i="54"/>
  <c r="J130" i="54"/>
  <c r="K130" i="54"/>
  <c r="L130" i="54"/>
  <c r="M130" i="54"/>
  <c r="N130" i="54"/>
  <c r="F131" i="54"/>
  <c r="G131" i="54"/>
  <c r="H131" i="54"/>
  <c r="I131" i="54"/>
  <c r="J131" i="54"/>
  <c r="K131" i="54"/>
  <c r="L131" i="54"/>
  <c r="M131" i="54"/>
  <c r="N131" i="54"/>
  <c r="F132" i="54"/>
  <c r="G132" i="54"/>
  <c r="H132" i="54"/>
  <c r="I132" i="54"/>
  <c r="J132" i="54"/>
  <c r="K132" i="54"/>
  <c r="L132" i="54"/>
  <c r="M132" i="54"/>
  <c r="N132" i="54"/>
  <c r="E132" i="54"/>
  <c r="E131" i="54"/>
  <c r="E130" i="54"/>
  <c r="E129" i="54"/>
  <c r="E128" i="54"/>
  <c r="E127" i="54"/>
  <c r="E119" i="54"/>
  <c r="E120" i="54"/>
  <c r="E121" i="54"/>
  <c r="E122" i="54"/>
  <c r="E123" i="54"/>
  <c r="E124" i="54"/>
  <c r="E125" i="54"/>
  <c r="E126" i="54"/>
  <c r="E118" i="54"/>
  <c r="E116" i="54"/>
  <c r="E117" i="54"/>
  <c r="E115" i="54"/>
  <c r="N88" i="54"/>
  <c r="N89" i="54"/>
  <c r="N90" i="54"/>
  <c r="N91" i="54"/>
  <c r="N92" i="54"/>
  <c r="N93" i="54"/>
  <c r="N94" i="54"/>
  <c r="N95" i="54"/>
  <c r="N96" i="54"/>
  <c r="N97" i="54"/>
  <c r="N98" i="54"/>
  <c r="N99" i="54"/>
  <c r="N100" i="54"/>
  <c r="N101" i="54"/>
  <c r="N102" i="54"/>
  <c r="N103" i="54"/>
  <c r="N104" i="54"/>
  <c r="N105" i="54"/>
  <c r="N106" i="54"/>
  <c r="N107" i="54"/>
  <c r="N108" i="54"/>
  <c r="N109" i="54"/>
  <c r="N110" i="54"/>
  <c r="F88" i="54"/>
  <c r="G88" i="54"/>
  <c r="H88" i="54"/>
  <c r="I88" i="54"/>
  <c r="J88" i="54"/>
  <c r="K88" i="54"/>
  <c r="L88" i="54"/>
  <c r="M88" i="54"/>
  <c r="F89" i="54"/>
  <c r="G89" i="54"/>
  <c r="H89" i="54"/>
  <c r="I89" i="54"/>
  <c r="J89" i="54"/>
  <c r="K89" i="54"/>
  <c r="L89" i="54"/>
  <c r="M89" i="54"/>
  <c r="F90" i="54"/>
  <c r="G90" i="54"/>
  <c r="H90" i="54"/>
  <c r="I90" i="54"/>
  <c r="J90" i="54"/>
  <c r="K90" i="54"/>
  <c r="L90" i="54"/>
  <c r="M90" i="54"/>
  <c r="F91" i="54"/>
  <c r="G91" i="54"/>
  <c r="H91" i="54"/>
  <c r="I91" i="54"/>
  <c r="J91" i="54"/>
  <c r="K91" i="54"/>
  <c r="L91" i="54"/>
  <c r="M91" i="54"/>
  <c r="F92" i="54"/>
  <c r="G92" i="54"/>
  <c r="H92" i="54"/>
  <c r="I92" i="54"/>
  <c r="J92" i="54"/>
  <c r="K92" i="54"/>
  <c r="L92" i="54"/>
  <c r="M92" i="54"/>
  <c r="F93" i="54"/>
  <c r="G93" i="54"/>
  <c r="H93" i="54"/>
  <c r="I93" i="54"/>
  <c r="J93" i="54"/>
  <c r="K93" i="54"/>
  <c r="L93" i="54"/>
  <c r="M93" i="54"/>
  <c r="F94" i="54"/>
  <c r="G94" i="54"/>
  <c r="H94" i="54"/>
  <c r="I94" i="54"/>
  <c r="J94" i="54"/>
  <c r="K94" i="54"/>
  <c r="L94" i="54"/>
  <c r="M94" i="54"/>
  <c r="F95" i="54"/>
  <c r="G95" i="54"/>
  <c r="H95" i="54"/>
  <c r="I95" i="54"/>
  <c r="J95" i="54"/>
  <c r="K95" i="54"/>
  <c r="L95" i="54"/>
  <c r="M95" i="54"/>
  <c r="F96" i="54"/>
  <c r="G96" i="54"/>
  <c r="H96" i="54"/>
  <c r="I96" i="54"/>
  <c r="J96" i="54"/>
  <c r="K96" i="54"/>
  <c r="L96" i="54"/>
  <c r="M96" i="54"/>
  <c r="F97" i="54"/>
  <c r="G97" i="54"/>
  <c r="H97" i="54"/>
  <c r="I97" i="54"/>
  <c r="J97" i="54"/>
  <c r="K97" i="54"/>
  <c r="L97" i="54"/>
  <c r="M97" i="54"/>
  <c r="F98" i="54"/>
  <c r="G98" i="54"/>
  <c r="H98" i="54"/>
  <c r="I98" i="54"/>
  <c r="J98" i="54"/>
  <c r="K98" i="54"/>
  <c r="L98" i="54"/>
  <c r="M98" i="54"/>
  <c r="F99" i="54"/>
  <c r="G99" i="54"/>
  <c r="H99" i="54"/>
  <c r="I99" i="54"/>
  <c r="J99" i="54"/>
  <c r="K99" i="54"/>
  <c r="L99" i="54"/>
  <c r="M99" i="54"/>
  <c r="F100" i="54"/>
  <c r="G100" i="54"/>
  <c r="H100" i="54"/>
  <c r="I100" i="54"/>
  <c r="J100" i="54"/>
  <c r="K100" i="54"/>
  <c r="L100" i="54"/>
  <c r="M100" i="54"/>
  <c r="F101" i="54"/>
  <c r="G101" i="54"/>
  <c r="H101" i="54"/>
  <c r="I101" i="54"/>
  <c r="J101" i="54"/>
  <c r="K101" i="54"/>
  <c r="L101" i="54"/>
  <c r="M101" i="54"/>
  <c r="F102" i="54"/>
  <c r="G102" i="54"/>
  <c r="H102" i="54"/>
  <c r="I102" i="54"/>
  <c r="J102" i="54"/>
  <c r="K102" i="54"/>
  <c r="L102" i="54"/>
  <c r="M102" i="54"/>
  <c r="F103" i="54"/>
  <c r="G103" i="54"/>
  <c r="H103" i="54"/>
  <c r="I103" i="54"/>
  <c r="J103" i="54"/>
  <c r="K103" i="54"/>
  <c r="L103" i="54"/>
  <c r="M103" i="54"/>
  <c r="F104" i="54"/>
  <c r="G104" i="54"/>
  <c r="H104" i="54"/>
  <c r="I104" i="54"/>
  <c r="J104" i="54"/>
  <c r="K104" i="54"/>
  <c r="L104" i="54"/>
  <c r="M104" i="54"/>
  <c r="F105" i="54"/>
  <c r="G105" i="54"/>
  <c r="H105" i="54"/>
  <c r="I105" i="54"/>
  <c r="J105" i="54"/>
  <c r="K105" i="54"/>
  <c r="L105" i="54"/>
  <c r="M105" i="54"/>
  <c r="F106" i="54"/>
  <c r="G106" i="54"/>
  <c r="H106" i="54"/>
  <c r="I106" i="54"/>
  <c r="J106" i="54"/>
  <c r="K106" i="54"/>
  <c r="L106" i="54"/>
  <c r="M106" i="54"/>
  <c r="F107" i="54"/>
  <c r="G107" i="54"/>
  <c r="H107" i="54"/>
  <c r="I107" i="54"/>
  <c r="J107" i="54"/>
  <c r="K107" i="54"/>
  <c r="L107" i="54"/>
  <c r="M107" i="54"/>
  <c r="F108" i="54"/>
  <c r="G108" i="54"/>
  <c r="H108" i="54"/>
  <c r="I108" i="54"/>
  <c r="J108" i="54"/>
  <c r="K108" i="54"/>
  <c r="L108" i="54"/>
  <c r="M108" i="54"/>
  <c r="F109" i="54"/>
  <c r="G109" i="54"/>
  <c r="H109" i="54"/>
  <c r="I109" i="54"/>
  <c r="J109" i="54"/>
  <c r="K109" i="54"/>
  <c r="L109" i="54"/>
  <c r="M109" i="54"/>
  <c r="F110" i="54"/>
  <c r="G110" i="54"/>
  <c r="H110" i="54"/>
  <c r="I110" i="54"/>
  <c r="J110" i="54"/>
  <c r="K110" i="54"/>
  <c r="L110" i="54"/>
  <c r="M110" i="54"/>
  <c r="E103" i="54"/>
  <c r="E104" i="54"/>
  <c r="E105" i="54"/>
  <c r="E106" i="54"/>
  <c r="E107" i="54"/>
  <c r="E108" i="54"/>
  <c r="E109" i="54"/>
  <c r="E110" i="54"/>
  <c r="E102" i="54"/>
  <c r="E101" i="54"/>
  <c r="E100" i="54"/>
  <c r="E95" i="54"/>
  <c r="E96" i="54"/>
  <c r="E97" i="54"/>
  <c r="E98" i="54"/>
  <c r="E94" i="54"/>
  <c r="E93" i="54"/>
  <c r="E92" i="54"/>
  <c r="E91" i="54"/>
  <c r="E90" i="54"/>
  <c r="E89" i="54"/>
  <c r="E99" i="54"/>
  <c r="E88" i="54"/>
  <c r="C88" i="54" l="1"/>
  <c r="C89" i="54"/>
  <c r="C90" i="54"/>
  <c r="C91" i="54"/>
  <c r="C92" i="54"/>
  <c r="C93" i="54"/>
  <c r="C94" i="54"/>
  <c r="C95" i="54"/>
  <c r="C96" i="54"/>
  <c r="C97" i="54"/>
  <c r="C98" i="54"/>
  <c r="C99" i="54"/>
  <c r="C100" i="54"/>
  <c r="C101" i="54"/>
  <c r="C102" i="54"/>
  <c r="C103" i="54"/>
  <c r="C104" i="54"/>
  <c r="C105" i="54"/>
  <c r="C106" i="54"/>
  <c r="C107" i="54"/>
  <c r="C108" i="54"/>
  <c r="R116" i="54"/>
  <c r="O63" i="55" s="1"/>
  <c r="R117" i="54"/>
  <c r="O64" i="55" s="1"/>
  <c r="R118" i="54"/>
  <c r="O65" i="55" s="1"/>
  <c r="R119" i="54"/>
  <c r="O66" i="55" s="1"/>
  <c r="R120" i="54"/>
  <c r="O67" i="55" s="1"/>
  <c r="R121" i="54"/>
  <c r="O68" i="55" s="1"/>
  <c r="R122" i="54"/>
  <c r="O69" i="55" s="1"/>
  <c r="R123" i="54"/>
  <c r="O70" i="55" s="1"/>
  <c r="R124" i="54"/>
  <c r="O71" i="55" s="1"/>
  <c r="R125" i="54"/>
  <c r="O72" i="55" s="1"/>
  <c r="R126" i="54"/>
  <c r="O73" i="55" s="1"/>
  <c r="R127" i="54"/>
  <c r="O74" i="55" s="1"/>
  <c r="R128" i="54"/>
  <c r="O75" i="55" s="1"/>
  <c r="R129" i="54"/>
  <c r="O76" i="55" s="1"/>
  <c r="R130" i="54"/>
  <c r="O77" i="55" s="1"/>
  <c r="R131" i="54"/>
  <c r="O78" i="55" s="1"/>
  <c r="R132" i="54"/>
  <c r="O79" i="55" s="1"/>
  <c r="R133" i="54"/>
  <c r="O80" i="55" s="1"/>
  <c r="R134" i="54"/>
  <c r="O81" i="55" s="1"/>
  <c r="C116" i="54"/>
  <c r="C117" i="54"/>
  <c r="C118" i="54"/>
  <c r="C119" i="54"/>
  <c r="C120" i="54"/>
  <c r="C121" i="54"/>
  <c r="C122" i="54"/>
  <c r="C123" i="54"/>
  <c r="C124" i="54"/>
  <c r="C125" i="54"/>
  <c r="C126" i="54"/>
  <c r="C127" i="54"/>
  <c r="C128" i="54"/>
  <c r="C129" i="54"/>
  <c r="C130" i="54"/>
  <c r="C131" i="54"/>
  <c r="C132" i="54"/>
  <c r="C133" i="54"/>
  <c r="C134" i="54"/>
  <c r="R115" i="54"/>
  <c r="C147" i="54" l="1"/>
  <c r="D179" i="54"/>
  <c r="F179" i="54" s="1"/>
  <c r="E179" i="54"/>
  <c r="G179" i="54"/>
  <c r="D180" i="54"/>
  <c r="F180" i="54" s="1"/>
  <c r="E180" i="54"/>
  <c r="G180" i="54"/>
  <c r="D176" i="54"/>
  <c r="F176" i="54" s="1"/>
  <c r="E176" i="54"/>
  <c r="D177" i="54"/>
  <c r="F177" i="54" s="1"/>
  <c r="E177" i="54"/>
  <c r="G177" i="54"/>
  <c r="D178" i="54"/>
  <c r="F178" i="54" s="1"/>
  <c r="E178" i="54"/>
  <c r="G178" i="54"/>
  <c r="E13" i="55" l="1"/>
  <c r="C212" i="54" l="1"/>
  <c r="C213" i="54"/>
  <c r="C214" i="54"/>
  <c r="C215" i="54"/>
  <c r="C216" i="54"/>
  <c r="C217" i="54"/>
  <c r="C218" i="54"/>
  <c r="C219" i="54"/>
  <c r="C220" i="54"/>
  <c r="C221" i="54"/>
  <c r="C222" i="54"/>
  <c r="C223" i="54"/>
  <c r="C224" i="54"/>
  <c r="C225" i="54"/>
  <c r="C226" i="54"/>
  <c r="C227" i="54"/>
  <c r="C228" i="54"/>
  <c r="C229" i="54"/>
  <c r="C230" i="54"/>
  <c r="C211" i="54"/>
  <c r="N24" i="56"/>
  <c r="M24" i="56"/>
  <c r="L24" i="56"/>
  <c r="K24" i="56"/>
  <c r="J24" i="56"/>
  <c r="I24" i="56"/>
  <c r="H24" i="56"/>
  <c r="G24" i="56"/>
  <c r="F24" i="56"/>
  <c r="E24" i="56"/>
  <c r="D24" i="56"/>
  <c r="C24" i="56"/>
  <c r="C302" i="54" l="1"/>
  <c r="C303" i="54"/>
  <c r="C304" i="54"/>
  <c r="C305" i="54"/>
  <c r="C306" i="54"/>
  <c r="C307" i="54"/>
  <c r="C287" i="54"/>
  <c r="C288" i="54"/>
  <c r="C289" i="54"/>
  <c r="C290" i="54"/>
  <c r="C291" i="54"/>
  <c r="C292" i="54"/>
  <c r="C293" i="54"/>
  <c r="C294" i="54"/>
  <c r="C295" i="54"/>
  <c r="C296" i="54"/>
  <c r="C297" i="54"/>
  <c r="C298" i="54"/>
  <c r="C299" i="54"/>
  <c r="C300" i="54"/>
  <c r="C301" i="54"/>
  <c r="C286" i="54"/>
  <c r="C187" i="54" l="1"/>
  <c r="F187" i="54" s="1"/>
  <c r="G187" i="54" s="1"/>
  <c r="C188" i="54"/>
  <c r="F188" i="54" s="1"/>
  <c r="G188" i="54" s="1"/>
  <c r="C189" i="54"/>
  <c r="F189" i="54" s="1"/>
  <c r="G189" i="54" s="1"/>
  <c r="C190" i="54"/>
  <c r="F190" i="54" s="1"/>
  <c r="G190" i="54" s="1"/>
  <c r="C191" i="54"/>
  <c r="F191" i="54" s="1"/>
  <c r="G191" i="54" s="1"/>
  <c r="C192" i="54"/>
  <c r="F192" i="54" s="1"/>
  <c r="G192" i="54" s="1"/>
  <c r="C193" i="54"/>
  <c r="F193" i="54" s="1"/>
  <c r="G193" i="54" s="1"/>
  <c r="C194" i="54"/>
  <c r="F194" i="54" s="1"/>
  <c r="G194" i="54" s="1"/>
  <c r="C195" i="54"/>
  <c r="F195" i="54" s="1"/>
  <c r="G195" i="54" s="1"/>
  <c r="C196" i="54"/>
  <c r="F196" i="54" s="1"/>
  <c r="G196" i="54" s="1"/>
  <c r="C197" i="54"/>
  <c r="F197" i="54" s="1"/>
  <c r="G197" i="54" s="1"/>
  <c r="C198" i="54"/>
  <c r="F198" i="54" s="1"/>
  <c r="G198" i="54" s="1"/>
  <c r="C199" i="54"/>
  <c r="F199" i="54" s="1"/>
  <c r="G199" i="54" s="1"/>
  <c r="C200" i="54"/>
  <c r="F200" i="54" s="1"/>
  <c r="G200" i="54" s="1"/>
  <c r="C201" i="54"/>
  <c r="F201" i="54" s="1"/>
  <c r="G201" i="54" s="1"/>
  <c r="C202" i="54"/>
  <c r="F202" i="54" s="1"/>
  <c r="G202" i="54" s="1"/>
  <c r="C203" i="54"/>
  <c r="F203" i="54" s="1"/>
  <c r="G203" i="54" s="1"/>
  <c r="C204" i="54"/>
  <c r="F204" i="54" s="1"/>
  <c r="G204" i="54" s="1"/>
  <c r="C205" i="54"/>
  <c r="F205" i="54" s="1"/>
  <c r="G205" i="54" s="1"/>
  <c r="C206" i="54"/>
  <c r="F206" i="54" s="1"/>
  <c r="G206" i="54" s="1"/>
  <c r="C207" i="54"/>
  <c r="F207" i="54" s="1"/>
  <c r="G207" i="54" s="1"/>
  <c r="E189" i="54"/>
  <c r="E190" i="54"/>
  <c r="E191" i="54"/>
  <c r="E192" i="54"/>
  <c r="E193" i="54"/>
  <c r="E194" i="54"/>
  <c r="E195" i="54"/>
  <c r="E196" i="54"/>
  <c r="E197" i="54"/>
  <c r="E198" i="54"/>
  <c r="E199" i="54"/>
  <c r="E200" i="54"/>
  <c r="E201" i="54"/>
  <c r="E202" i="54"/>
  <c r="E203" i="54"/>
  <c r="E204" i="54"/>
  <c r="E205" i="54"/>
  <c r="E206" i="54"/>
  <c r="C115" i="54" l="1"/>
  <c r="C87" i="54"/>
  <c r="O62" i="55" l="1"/>
  <c r="O82" i="55" s="1"/>
  <c r="R135" i="54" s="1"/>
  <c r="C186" i="54" l="1"/>
  <c r="F186" i="54" s="1"/>
  <c r="G186" i="54" s="1"/>
  <c r="AB384" i="54" l="1"/>
  <c r="AB385" i="54" s="1"/>
  <c r="AA361" i="54" l="1"/>
  <c r="AB361" i="54"/>
  <c r="AA362" i="54"/>
  <c r="AB362" i="54"/>
  <c r="AA363" i="54"/>
  <c r="AB363" i="54"/>
  <c r="AA364" i="54"/>
  <c r="AB364" i="54"/>
  <c r="AA365" i="54"/>
  <c r="AB365" i="54"/>
  <c r="AA366" i="54"/>
  <c r="AB366" i="54"/>
  <c r="AA367" i="54"/>
  <c r="AB367" i="54"/>
  <c r="AA368" i="54"/>
  <c r="AB368" i="54"/>
  <c r="AA369" i="54"/>
  <c r="AB369" i="54"/>
  <c r="AA370" i="54"/>
  <c r="AB370" i="54"/>
  <c r="AA371" i="54"/>
  <c r="AB371" i="54"/>
  <c r="AA372" i="54"/>
  <c r="AB372" i="54"/>
  <c r="AA373" i="54"/>
  <c r="AB373" i="54"/>
  <c r="AA374" i="54"/>
  <c r="AB374" i="54"/>
  <c r="AA375" i="54"/>
  <c r="AB375" i="54"/>
  <c r="AA376" i="54"/>
  <c r="AB376" i="54"/>
  <c r="AA377" i="54"/>
  <c r="AB377" i="54"/>
  <c r="AA378" i="54"/>
  <c r="AB378" i="54"/>
  <c r="AA379" i="54"/>
  <c r="AB379" i="54"/>
  <c r="AA380" i="54"/>
  <c r="AB380" i="54"/>
  <c r="AA381" i="54"/>
  <c r="AB381" i="54"/>
  <c r="AA382" i="54"/>
  <c r="AB382" i="54"/>
  <c r="AA383" i="54"/>
  <c r="AB383" i="54"/>
  <c r="AA187" i="54"/>
  <c r="AB187" i="54"/>
  <c r="AA188" i="54"/>
  <c r="AB188" i="54"/>
  <c r="AA189" i="54"/>
  <c r="AB189" i="54"/>
  <c r="AA190" i="54"/>
  <c r="AB190" i="54"/>
  <c r="AA191" i="54"/>
  <c r="AB191" i="54"/>
  <c r="AA192" i="54"/>
  <c r="AB192" i="54"/>
  <c r="AA193" i="54"/>
  <c r="AB193" i="54"/>
  <c r="AA194" i="54"/>
  <c r="AB194" i="54"/>
  <c r="AA195" i="54"/>
  <c r="AB195" i="54"/>
  <c r="AA196" i="54"/>
  <c r="AB196" i="54"/>
  <c r="AA197" i="54"/>
  <c r="AB197" i="54"/>
  <c r="AA198" i="54"/>
  <c r="AB198" i="54"/>
  <c r="AA199" i="54"/>
  <c r="AB199" i="54"/>
  <c r="AA200" i="54"/>
  <c r="AB200" i="54"/>
  <c r="AA201" i="54"/>
  <c r="AB201" i="54"/>
  <c r="AA202" i="54"/>
  <c r="AB202" i="54"/>
  <c r="AA203" i="54"/>
  <c r="AB203" i="54"/>
  <c r="AA204" i="54"/>
  <c r="AB204" i="54"/>
  <c r="AA205" i="54"/>
  <c r="AB205" i="54"/>
  <c r="AA206" i="54"/>
  <c r="AB206" i="54"/>
  <c r="AA207" i="54"/>
  <c r="AB207" i="54"/>
  <c r="AA208" i="54"/>
  <c r="AB208" i="54"/>
  <c r="AA209" i="54"/>
  <c r="AB209" i="54"/>
  <c r="AA210" i="54"/>
  <c r="AB210" i="54"/>
  <c r="AA211" i="54"/>
  <c r="AB211" i="54"/>
  <c r="AA212" i="54"/>
  <c r="AB212" i="54"/>
  <c r="AA213" i="54"/>
  <c r="AB213" i="54"/>
  <c r="AA214" i="54"/>
  <c r="AB214" i="54"/>
  <c r="AA215" i="54"/>
  <c r="AB215" i="54"/>
  <c r="AA216" i="54"/>
  <c r="AB216" i="54"/>
  <c r="AA217" i="54"/>
  <c r="AB217" i="54"/>
  <c r="AA218" i="54"/>
  <c r="AB218" i="54"/>
  <c r="AA219" i="54"/>
  <c r="AB219" i="54"/>
  <c r="AA220" i="54"/>
  <c r="AB220" i="54"/>
  <c r="AA221" i="54"/>
  <c r="AB221" i="54"/>
  <c r="AA222" i="54"/>
  <c r="AB222" i="54"/>
  <c r="AA223" i="54"/>
  <c r="AB223" i="54"/>
  <c r="AA224" i="54"/>
  <c r="AB224" i="54"/>
  <c r="AA225" i="54"/>
  <c r="AB225" i="54"/>
  <c r="AA226" i="54"/>
  <c r="AB226" i="54"/>
  <c r="AA227" i="54"/>
  <c r="AB227" i="54"/>
  <c r="AA228" i="54"/>
  <c r="AB228" i="54"/>
  <c r="AA229" i="54"/>
  <c r="AB229" i="54"/>
  <c r="AA230" i="54"/>
  <c r="AB230" i="54"/>
  <c r="AA231" i="54"/>
  <c r="AB231" i="54"/>
  <c r="AA232" i="54"/>
  <c r="AB232" i="54"/>
  <c r="AA233" i="54"/>
  <c r="AB233" i="54"/>
  <c r="AA234" i="54"/>
  <c r="AB234" i="54"/>
  <c r="AA235" i="54"/>
  <c r="AB235" i="54"/>
  <c r="AA236" i="54"/>
  <c r="AB236" i="54"/>
  <c r="AA237" i="54"/>
  <c r="AB237" i="54"/>
  <c r="AA238" i="54"/>
  <c r="AB238" i="54"/>
  <c r="AA239" i="54"/>
  <c r="AB239" i="54"/>
  <c r="AA240" i="54"/>
  <c r="AB240" i="54"/>
  <c r="AA241" i="54"/>
  <c r="AB241" i="54"/>
  <c r="AA242" i="54"/>
  <c r="AB242" i="54"/>
  <c r="AA243" i="54"/>
  <c r="AB243" i="54"/>
  <c r="AA244" i="54"/>
  <c r="AB244" i="54"/>
  <c r="AA245" i="54"/>
  <c r="AB245" i="54"/>
  <c r="AA246" i="54"/>
  <c r="AB246" i="54"/>
  <c r="AA247" i="54"/>
  <c r="AB247" i="54"/>
  <c r="AA248" i="54"/>
  <c r="AB248" i="54"/>
  <c r="AA249" i="54"/>
  <c r="AB249" i="54"/>
  <c r="AA250" i="54"/>
  <c r="AB250" i="54"/>
  <c r="AA251" i="54"/>
  <c r="AB251" i="54"/>
  <c r="AA252" i="54"/>
  <c r="AB252" i="54"/>
  <c r="AA253" i="54"/>
  <c r="AB253" i="54"/>
  <c r="AA254" i="54"/>
  <c r="AB254" i="54"/>
  <c r="AA255" i="54"/>
  <c r="AB255" i="54"/>
  <c r="AA256" i="54"/>
  <c r="AB256" i="54"/>
  <c r="AA257" i="54"/>
  <c r="AB257" i="54"/>
  <c r="AA258" i="54"/>
  <c r="AB258" i="54"/>
  <c r="AA259" i="54"/>
  <c r="AB259" i="54"/>
  <c r="AA260" i="54"/>
  <c r="AB260" i="54"/>
  <c r="AA261" i="54"/>
  <c r="AB261" i="54"/>
  <c r="AA262" i="54"/>
  <c r="AB262" i="54"/>
  <c r="AA263" i="54"/>
  <c r="AB263" i="54"/>
  <c r="AA264" i="54"/>
  <c r="AB264" i="54"/>
  <c r="AA265" i="54"/>
  <c r="AB265" i="54"/>
  <c r="AA266" i="54"/>
  <c r="AB266" i="54"/>
  <c r="AA267" i="54"/>
  <c r="AB267" i="54"/>
  <c r="AA268" i="54"/>
  <c r="AB268" i="54"/>
  <c r="AA269" i="54"/>
  <c r="AB269" i="54"/>
  <c r="AA270" i="54"/>
  <c r="AB270" i="54"/>
  <c r="AA271" i="54"/>
  <c r="AB271" i="54"/>
  <c r="AA272" i="54"/>
  <c r="AB272" i="54"/>
  <c r="AA273" i="54"/>
  <c r="AB273" i="54"/>
  <c r="AA274" i="54"/>
  <c r="AB274" i="54"/>
  <c r="AA275" i="54"/>
  <c r="AB275" i="54"/>
  <c r="AA276" i="54"/>
  <c r="AB276" i="54"/>
  <c r="AA277" i="54"/>
  <c r="AB277" i="54"/>
  <c r="AA278" i="54"/>
  <c r="AB278" i="54"/>
  <c r="AA279" i="54"/>
  <c r="AB279" i="54"/>
  <c r="AA280" i="54"/>
  <c r="AB280" i="54"/>
  <c r="AA281" i="54"/>
  <c r="AB281" i="54"/>
  <c r="AA282" i="54"/>
  <c r="AB282" i="54"/>
  <c r="AA283" i="54"/>
  <c r="AB283" i="54"/>
  <c r="AA284" i="54"/>
  <c r="AB284" i="54"/>
  <c r="AA285" i="54"/>
  <c r="AB285" i="54"/>
  <c r="AA286" i="54"/>
  <c r="AB286" i="54"/>
  <c r="AA287" i="54"/>
  <c r="AB287" i="54"/>
  <c r="AA288" i="54"/>
  <c r="AB288" i="54"/>
  <c r="AA289" i="54"/>
  <c r="AB289" i="54"/>
  <c r="AA290" i="54"/>
  <c r="AB290" i="54"/>
  <c r="AA291" i="54"/>
  <c r="AB291" i="54"/>
  <c r="AA292" i="54"/>
  <c r="AB292" i="54"/>
  <c r="AA293" i="54"/>
  <c r="AB293" i="54"/>
  <c r="AA294" i="54"/>
  <c r="AB294" i="54"/>
  <c r="AA295" i="54"/>
  <c r="AB295" i="54"/>
  <c r="AA296" i="54"/>
  <c r="AB296" i="54"/>
  <c r="AA297" i="54"/>
  <c r="AB297" i="54"/>
  <c r="AA298" i="54"/>
  <c r="AB298" i="54"/>
  <c r="AA299" i="54"/>
  <c r="AB299" i="54"/>
  <c r="AA300" i="54"/>
  <c r="AB300" i="54"/>
  <c r="AA301" i="54"/>
  <c r="AB301" i="54"/>
  <c r="AA302" i="54"/>
  <c r="AB302" i="54"/>
  <c r="AA303" i="54"/>
  <c r="AB303" i="54"/>
  <c r="AA304" i="54"/>
  <c r="AB304" i="54"/>
  <c r="AA305" i="54"/>
  <c r="AB305" i="54"/>
  <c r="AA306" i="54"/>
  <c r="AB306" i="54"/>
  <c r="AA307" i="54"/>
  <c r="AB307" i="54"/>
  <c r="AA308" i="54"/>
  <c r="AB308" i="54"/>
  <c r="AA309" i="54"/>
  <c r="AB309" i="54"/>
  <c r="AA310" i="54"/>
  <c r="AB310" i="54"/>
  <c r="AA311" i="54"/>
  <c r="AB311" i="54"/>
  <c r="AA312" i="54"/>
  <c r="AB312" i="54"/>
  <c r="AA313" i="54"/>
  <c r="AB313" i="54"/>
  <c r="AA314" i="54"/>
  <c r="AB314" i="54"/>
  <c r="AA315" i="54"/>
  <c r="AB315" i="54"/>
  <c r="AA316" i="54"/>
  <c r="AB316" i="54"/>
  <c r="AA317" i="54"/>
  <c r="AB317" i="54"/>
  <c r="AA318" i="54"/>
  <c r="AB318" i="54"/>
  <c r="AA319" i="54"/>
  <c r="AB319" i="54"/>
  <c r="AA320" i="54"/>
  <c r="AB320" i="54"/>
  <c r="AA321" i="54"/>
  <c r="AB321" i="54"/>
  <c r="AA322" i="54"/>
  <c r="AB322" i="54"/>
  <c r="AA323" i="54"/>
  <c r="AB323" i="54"/>
  <c r="AA324" i="54"/>
  <c r="AB324" i="54"/>
  <c r="AA325" i="54"/>
  <c r="AB325" i="54"/>
  <c r="AA326" i="54"/>
  <c r="AB326" i="54"/>
  <c r="AA327" i="54"/>
  <c r="AB327" i="54"/>
  <c r="AA328" i="54"/>
  <c r="AB328" i="54"/>
  <c r="AA329" i="54"/>
  <c r="AB329" i="54"/>
  <c r="AA330" i="54"/>
  <c r="AB330" i="54"/>
  <c r="AA331" i="54"/>
  <c r="AB331" i="54"/>
  <c r="AA332" i="54"/>
  <c r="AB332" i="54"/>
  <c r="AA333" i="54"/>
  <c r="AB333" i="54"/>
  <c r="AA334" i="54"/>
  <c r="AB334" i="54"/>
  <c r="AA335" i="54"/>
  <c r="AB335" i="54"/>
  <c r="AA336" i="54"/>
  <c r="AB336" i="54"/>
  <c r="AA337" i="54"/>
  <c r="AB337" i="54"/>
  <c r="AA338" i="54"/>
  <c r="AB338" i="54"/>
  <c r="AA339" i="54"/>
  <c r="AB339" i="54"/>
  <c r="AA340" i="54"/>
  <c r="AB340" i="54"/>
  <c r="AA341" i="54"/>
  <c r="AB341" i="54"/>
  <c r="AA342" i="54"/>
  <c r="AB342" i="54"/>
  <c r="AA343" i="54"/>
  <c r="AB343" i="54"/>
  <c r="AA344" i="54"/>
  <c r="AB344" i="54"/>
  <c r="AA345" i="54"/>
  <c r="AB345" i="54"/>
  <c r="AA346" i="54"/>
  <c r="AB346" i="54"/>
  <c r="AA347" i="54"/>
  <c r="AB347" i="54"/>
  <c r="AA348" i="54"/>
  <c r="AB348" i="54"/>
  <c r="AA349" i="54"/>
  <c r="AB349" i="54"/>
  <c r="AA350" i="54"/>
  <c r="AB350" i="54"/>
  <c r="AA351" i="54"/>
  <c r="AB351" i="54"/>
  <c r="AA352" i="54"/>
  <c r="AB352" i="54"/>
  <c r="AA353" i="54"/>
  <c r="AB353" i="54"/>
  <c r="AA354" i="54"/>
  <c r="AB354" i="54"/>
  <c r="AA355" i="54"/>
  <c r="AB355" i="54"/>
  <c r="AA356" i="54"/>
  <c r="AB356" i="54"/>
  <c r="AA357" i="54"/>
  <c r="AB357" i="54"/>
  <c r="AA358" i="54"/>
  <c r="AB358" i="54"/>
  <c r="AA359" i="54"/>
  <c r="AB359" i="54"/>
  <c r="AA360" i="54"/>
  <c r="AB360" i="54"/>
  <c r="AB186" i="54"/>
  <c r="AA186" i="54"/>
  <c r="O111" i="36" l="1"/>
  <c r="G176" i="54" s="1"/>
  <c r="O110" i="36"/>
  <c r="O109" i="36"/>
  <c r="O108" i="36"/>
  <c r="O107" i="36"/>
  <c r="O106" i="36"/>
  <c r="O105" i="36"/>
  <c r="O104" i="36"/>
  <c r="O103" i="36"/>
  <c r="O102" i="36"/>
  <c r="O101" i="36"/>
  <c r="O100" i="36"/>
  <c r="O99" i="36"/>
  <c r="O98" i="36"/>
  <c r="O97" i="36"/>
  <c r="O96" i="36"/>
  <c r="O95" i="36"/>
  <c r="O94" i="36"/>
  <c r="O93" i="36"/>
  <c r="O92" i="36"/>
  <c r="G181" i="54" l="1"/>
  <c r="G158" i="54"/>
  <c r="G159" i="54"/>
  <c r="G160" i="54"/>
  <c r="G161" i="54"/>
  <c r="G162" i="54"/>
  <c r="G163" i="54"/>
  <c r="G164" i="54"/>
  <c r="G165" i="54"/>
  <c r="G166" i="54"/>
  <c r="G167" i="54"/>
  <c r="G168" i="54"/>
  <c r="G169" i="54"/>
  <c r="G170" i="54"/>
  <c r="G171" i="54"/>
  <c r="G172" i="54"/>
  <c r="G173" i="54"/>
  <c r="G174" i="54"/>
  <c r="G175" i="54"/>
  <c r="G157" i="54"/>
  <c r="G139" i="54"/>
  <c r="G140" i="54"/>
  <c r="G141" i="54"/>
  <c r="G142" i="54"/>
  <c r="G143" i="54"/>
  <c r="G144" i="54"/>
  <c r="G145" i="54"/>
  <c r="G146" i="54"/>
  <c r="G147" i="54"/>
  <c r="G148" i="54"/>
  <c r="G149" i="54"/>
  <c r="G150" i="54"/>
  <c r="G151" i="54"/>
  <c r="G152" i="54"/>
  <c r="G153" i="54"/>
  <c r="G154" i="54"/>
  <c r="G155" i="54"/>
  <c r="G156" i="54"/>
  <c r="G138" i="54"/>
  <c r="E158" i="54"/>
  <c r="E159" i="54"/>
  <c r="E160" i="54"/>
  <c r="E161" i="54"/>
  <c r="E162" i="54"/>
  <c r="E163" i="54"/>
  <c r="E164" i="54"/>
  <c r="E165" i="54"/>
  <c r="E166" i="54"/>
  <c r="E167" i="54"/>
  <c r="E168" i="54"/>
  <c r="E169" i="54"/>
  <c r="E170" i="54"/>
  <c r="E171" i="54"/>
  <c r="E172" i="54"/>
  <c r="E173" i="54"/>
  <c r="E174" i="54"/>
  <c r="E175" i="54"/>
  <c r="E157" i="54"/>
  <c r="E139" i="54"/>
  <c r="E140" i="54"/>
  <c r="E141" i="54"/>
  <c r="E142" i="54"/>
  <c r="E143" i="54"/>
  <c r="E144" i="54"/>
  <c r="E145" i="54"/>
  <c r="E146" i="54"/>
  <c r="E147" i="54"/>
  <c r="E148" i="54"/>
  <c r="E149" i="54"/>
  <c r="E150" i="54"/>
  <c r="E151" i="54"/>
  <c r="E152" i="54"/>
  <c r="E153" i="54"/>
  <c r="E154" i="54"/>
  <c r="E155" i="54"/>
  <c r="E156" i="54"/>
  <c r="E138" i="54"/>
  <c r="D181" i="54"/>
  <c r="D158" i="54"/>
  <c r="F158" i="54" s="1"/>
  <c r="D159" i="54"/>
  <c r="F159" i="54" s="1"/>
  <c r="D160" i="54"/>
  <c r="F160" i="54" s="1"/>
  <c r="D161" i="54"/>
  <c r="F161" i="54" s="1"/>
  <c r="D162" i="54"/>
  <c r="F162" i="54" s="1"/>
  <c r="D163" i="54"/>
  <c r="F163" i="54" s="1"/>
  <c r="D164" i="54"/>
  <c r="F164" i="54" s="1"/>
  <c r="D165" i="54"/>
  <c r="F165" i="54" s="1"/>
  <c r="D166" i="54"/>
  <c r="F166" i="54" s="1"/>
  <c r="D167" i="54"/>
  <c r="F167" i="54" s="1"/>
  <c r="D168" i="54"/>
  <c r="F168" i="54" s="1"/>
  <c r="D169" i="54"/>
  <c r="F169" i="54" s="1"/>
  <c r="D170" i="54"/>
  <c r="F170" i="54" s="1"/>
  <c r="D171" i="54"/>
  <c r="F171" i="54" s="1"/>
  <c r="D172" i="54"/>
  <c r="F172" i="54" s="1"/>
  <c r="D173" i="54"/>
  <c r="F173" i="54" s="1"/>
  <c r="D174" i="54"/>
  <c r="F174" i="54" s="1"/>
  <c r="D175" i="54"/>
  <c r="F175" i="54" s="1"/>
  <c r="D157" i="54"/>
  <c r="F157" i="54" s="1"/>
  <c r="D156" i="54"/>
  <c r="F156" i="54" s="1"/>
  <c r="D155" i="54"/>
  <c r="F155" i="54" s="1"/>
  <c r="D139" i="54"/>
  <c r="F139" i="54" s="1"/>
  <c r="D140" i="54"/>
  <c r="F140" i="54" s="1"/>
  <c r="D141" i="54"/>
  <c r="F141" i="54" s="1"/>
  <c r="D142" i="54"/>
  <c r="F142" i="54" s="1"/>
  <c r="D143" i="54"/>
  <c r="F143" i="54" s="1"/>
  <c r="D144" i="54"/>
  <c r="F144" i="54" s="1"/>
  <c r="D145" i="54"/>
  <c r="F145" i="54" s="1"/>
  <c r="D146" i="54"/>
  <c r="F146" i="54" s="1"/>
  <c r="D147" i="54"/>
  <c r="F147" i="54" s="1"/>
  <c r="D148" i="54"/>
  <c r="F148" i="54" s="1"/>
  <c r="D149" i="54"/>
  <c r="F149" i="54" s="1"/>
  <c r="D150" i="54"/>
  <c r="F150" i="54" s="1"/>
  <c r="D151" i="54"/>
  <c r="F151" i="54" s="1"/>
  <c r="D152" i="54"/>
  <c r="F152" i="54" s="1"/>
  <c r="D153" i="54"/>
  <c r="F153" i="54" s="1"/>
  <c r="D154" i="54"/>
  <c r="F154" i="54" s="1"/>
  <c r="E214" i="54" l="1"/>
  <c r="E215" i="54"/>
  <c r="E216" i="54"/>
  <c r="E217" i="54"/>
  <c r="E218" i="54"/>
  <c r="E219" i="54"/>
  <c r="E220" i="54"/>
  <c r="E221" i="54"/>
  <c r="E222" i="54"/>
  <c r="E223" i="54"/>
  <c r="E224" i="54"/>
  <c r="E225" i="54"/>
  <c r="E227" i="54"/>
  <c r="E228" i="54"/>
  <c r="E229" i="54"/>
  <c r="Y333" i="54"/>
  <c r="Z333" i="54"/>
  <c r="Y334" i="54"/>
  <c r="Z334" i="54"/>
  <c r="Y335" i="54"/>
  <c r="Z335" i="54"/>
  <c r="Y336" i="54"/>
  <c r="Z336" i="54"/>
  <c r="Y337" i="54"/>
  <c r="Z337" i="54"/>
  <c r="Y338" i="54"/>
  <c r="Z338" i="54"/>
  <c r="Y339" i="54"/>
  <c r="Z339" i="54"/>
  <c r="Y340" i="54"/>
  <c r="Z340" i="54"/>
  <c r="Y341" i="54"/>
  <c r="Z341" i="54"/>
  <c r="Y342" i="54"/>
  <c r="Z342" i="54"/>
  <c r="Y343" i="54"/>
  <c r="Z343" i="54"/>
  <c r="Y344" i="54"/>
  <c r="Z344" i="54"/>
  <c r="Y345" i="54"/>
  <c r="Z345" i="54"/>
  <c r="Y346" i="54"/>
  <c r="Z346" i="54"/>
  <c r="Y347" i="54"/>
  <c r="Z347" i="54"/>
  <c r="Y348" i="54"/>
  <c r="Z348" i="54"/>
  <c r="Y349" i="54"/>
  <c r="Z349" i="54"/>
  <c r="Y350" i="54"/>
  <c r="Z350" i="54"/>
  <c r="Y351" i="54"/>
  <c r="Z351" i="54"/>
  <c r="Y352" i="54"/>
  <c r="Z352" i="54"/>
  <c r="Y353" i="54"/>
  <c r="Z353" i="54"/>
  <c r="Y354" i="54"/>
  <c r="Z354" i="54"/>
  <c r="Y355" i="54"/>
  <c r="Z355" i="54"/>
  <c r="Y356" i="54"/>
  <c r="Z356" i="54"/>
  <c r="Y357" i="54"/>
  <c r="Z357" i="54"/>
  <c r="Y358" i="54"/>
  <c r="Z358" i="54"/>
  <c r="Y327" i="54"/>
  <c r="Z327" i="54"/>
  <c r="Y328" i="54"/>
  <c r="Z328" i="54"/>
  <c r="Y329" i="54"/>
  <c r="Z329" i="54"/>
  <c r="Y330" i="54"/>
  <c r="Z330" i="54"/>
  <c r="Y331" i="54"/>
  <c r="Z331" i="54"/>
  <c r="Y332" i="54"/>
  <c r="Z332" i="54"/>
  <c r="Y187" i="54"/>
  <c r="Z187" i="54"/>
  <c r="Y188" i="54"/>
  <c r="Z188" i="54"/>
  <c r="Y189" i="54"/>
  <c r="Z189" i="54"/>
  <c r="Y190" i="54"/>
  <c r="Z190" i="54"/>
  <c r="Y191" i="54"/>
  <c r="Z191" i="54"/>
  <c r="Y192" i="54"/>
  <c r="Z192" i="54"/>
  <c r="Y193" i="54"/>
  <c r="Z193" i="54"/>
  <c r="Y194" i="54"/>
  <c r="Z194" i="54"/>
  <c r="Y195" i="54"/>
  <c r="Z195" i="54"/>
  <c r="Y196" i="54"/>
  <c r="Z196" i="54"/>
  <c r="Y197" i="54"/>
  <c r="Z197" i="54"/>
  <c r="Y198" i="54"/>
  <c r="Z198" i="54"/>
  <c r="Y199" i="54"/>
  <c r="Z199" i="54"/>
  <c r="Y200" i="54"/>
  <c r="Z200" i="54"/>
  <c r="Y201" i="54"/>
  <c r="Z201" i="54"/>
  <c r="Y202" i="54"/>
  <c r="Z202" i="54"/>
  <c r="Y203" i="54"/>
  <c r="Z203" i="54"/>
  <c r="Y204" i="54"/>
  <c r="Z204" i="54"/>
  <c r="Y205" i="54"/>
  <c r="Z205" i="54"/>
  <c r="Y206" i="54"/>
  <c r="Z206" i="54"/>
  <c r="Y207" i="54"/>
  <c r="Z207" i="54"/>
  <c r="Y208" i="54"/>
  <c r="Z208" i="54"/>
  <c r="Y209" i="54"/>
  <c r="Z209" i="54"/>
  <c r="Y210" i="54"/>
  <c r="Z210" i="54"/>
  <c r="Y211" i="54"/>
  <c r="Z211" i="54"/>
  <c r="Y212" i="54"/>
  <c r="Z212" i="54"/>
  <c r="Y213" i="54"/>
  <c r="Z213" i="54"/>
  <c r="Y214" i="54"/>
  <c r="Z214" i="54"/>
  <c r="Y215" i="54"/>
  <c r="Z215" i="54"/>
  <c r="Y216" i="54"/>
  <c r="Z216" i="54"/>
  <c r="Y217" i="54"/>
  <c r="Z217" i="54"/>
  <c r="Y218" i="54"/>
  <c r="Z218" i="54"/>
  <c r="Y219" i="54"/>
  <c r="Z219" i="54"/>
  <c r="Y220" i="54"/>
  <c r="Z220" i="54"/>
  <c r="Y221" i="54"/>
  <c r="Z221" i="54"/>
  <c r="Y222" i="54"/>
  <c r="Z222" i="54"/>
  <c r="Y223" i="54"/>
  <c r="Z223" i="54"/>
  <c r="Y224" i="54"/>
  <c r="Z224" i="54"/>
  <c r="Y225" i="54"/>
  <c r="Z225" i="54"/>
  <c r="Y226" i="54"/>
  <c r="Z226" i="54"/>
  <c r="Y227" i="54"/>
  <c r="Z227" i="54"/>
  <c r="Y228" i="54"/>
  <c r="Z228" i="54"/>
  <c r="Y229" i="54"/>
  <c r="Z229" i="54"/>
  <c r="Y230" i="54"/>
  <c r="Z230" i="54"/>
  <c r="Y231" i="54"/>
  <c r="Z231" i="54"/>
  <c r="Y232" i="54"/>
  <c r="Z232" i="54"/>
  <c r="Y233" i="54"/>
  <c r="Z233" i="54"/>
  <c r="Y234" i="54"/>
  <c r="Z234" i="54"/>
  <c r="Y235" i="54"/>
  <c r="Z235" i="54"/>
  <c r="Y236" i="54"/>
  <c r="Z236" i="54"/>
  <c r="Y237" i="54"/>
  <c r="Z237" i="54"/>
  <c r="Y238" i="54"/>
  <c r="Z238" i="54"/>
  <c r="Y239" i="54"/>
  <c r="Z239" i="54"/>
  <c r="Y240" i="54"/>
  <c r="Z240" i="54"/>
  <c r="Y241" i="54"/>
  <c r="Z241" i="54"/>
  <c r="Y242" i="54"/>
  <c r="Z242" i="54"/>
  <c r="Y243" i="54"/>
  <c r="Z243" i="54"/>
  <c r="Y244" i="54"/>
  <c r="Z244" i="54"/>
  <c r="Y245" i="54"/>
  <c r="Z245" i="54"/>
  <c r="Y246" i="54"/>
  <c r="Z246" i="54"/>
  <c r="Y247" i="54"/>
  <c r="Z247" i="54"/>
  <c r="Y248" i="54"/>
  <c r="Z248" i="54"/>
  <c r="Y249" i="54"/>
  <c r="Z249" i="54"/>
  <c r="Y250" i="54"/>
  <c r="Z250" i="54"/>
  <c r="Y251" i="54"/>
  <c r="Z251" i="54"/>
  <c r="Y252" i="54"/>
  <c r="Z252" i="54"/>
  <c r="Y253" i="54"/>
  <c r="Z253" i="54"/>
  <c r="Y254" i="54"/>
  <c r="Z254" i="54"/>
  <c r="Y255" i="54"/>
  <c r="Z255" i="54"/>
  <c r="Y256" i="54"/>
  <c r="Z256" i="54"/>
  <c r="Y257" i="54"/>
  <c r="Z257" i="54"/>
  <c r="Y258" i="54"/>
  <c r="Z258" i="54"/>
  <c r="Y259" i="54"/>
  <c r="Z259" i="54"/>
  <c r="Y260" i="54"/>
  <c r="Z260" i="54"/>
  <c r="Y261" i="54"/>
  <c r="Z261" i="54"/>
  <c r="Y262" i="54"/>
  <c r="Z262" i="54"/>
  <c r="Y263" i="54"/>
  <c r="Z263" i="54"/>
  <c r="Y264" i="54"/>
  <c r="Z264" i="54"/>
  <c r="Y265" i="54"/>
  <c r="Z265" i="54"/>
  <c r="Y266" i="54"/>
  <c r="Z266" i="54"/>
  <c r="Y267" i="54"/>
  <c r="Z267" i="54"/>
  <c r="Y268" i="54"/>
  <c r="Z268" i="54"/>
  <c r="Y269" i="54"/>
  <c r="Z269" i="54"/>
  <c r="Y270" i="54"/>
  <c r="Z270" i="54"/>
  <c r="Y271" i="54"/>
  <c r="Z271" i="54"/>
  <c r="Y272" i="54"/>
  <c r="Z272" i="54"/>
  <c r="Y273" i="54"/>
  <c r="Z273" i="54"/>
  <c r="Y274" i="54"/>
  <c r="Z274" i="54"/>
  <c r="Y275" i="54"/>
  <c r="Z275" i="54"/>
  <c r="Y276" i="54"/>
  <c r="Z276" i="54"/>
  <c r="Y277" i="54"/>
  <c r="Z277" i="54"/>
  <c r="Y278" i="54"/>
  <c r="Z278" i="54"/>
  <c r="Y279" i="54"/>
  <c r="Z279" i="54"/>
  <c r="Y280" i="54"/>
  <c r="Z280" i="54"/>
  <c r="Y281" i="54"/>
  <c r="Z281" i="54"/>
  <c r="Y282" i="54"/>
  <c r="Z282" i="54"/>
  <c r="Y283" i="54"/>
  <c r="Z283" i="54"/>
  <c r="Y284" i="54"/>
  <c r="Z284" i="54"/>
  <c r="Y285" i="54"/>
  <c r="Z285" i="54"/>
  <c r="Y286" i="54"/>
  <c r="Z286" i="54"/>
  <c r="Y287" i="54"/>
  <c r="Z287" i="54"/>
  <c r="Y288" i="54"/>
  <c r="Z288" i="54"/>
  <c r="Y289" i="54"/>
  <c r="Z289" i="54"/>
  <c r="Y290" i="54"/>
  <c r="Z290" i="54"/>
  <c r="Y291" i="54"/>
  <c r="Z291" i="54"/>
  <c r="Y292" i="54"/>
  <c r="Z292" i="54"/>
  <c r="Y293" i="54"/>
  <c r="Z293" i="54"/>
  <c r="Y294" i="54"/>
  <c r="Z294" i="54"/>
  <c r="Y295" i="54"/>
  <c r="Z295" i="54"/>
  <c r="Y296" i="54"/>
  <c r="Z296" i="54"/>
  <c r="Y297" i="54"/>
  <c r="Z297" i="54"/>
  <c r="Y298" i="54"/>
  <c r="Z298" i="54"/>
  <c r="Y299" i="54"/>
  <c r="Z299" i="54"/>
  <c r="Y300" i="54"/>
  <c r="Z300" i="54"/>
  <c r="Y301" i="54"/>
  <c r="Z301" i="54"/>
  <c r="Y302" i="54"/>
  <c r="Z302" i="54"/>
  <c r="Y303" i="54"/>
  <c r="Z303" i="54"/>
  <c r="Y304" i="54"/>
  <c r="Z304" i="54"/>
  <c r="Y305" i="54"/>
  <c r="Z305" i="54"/>
  <c r="Y306" i="54"/>
  <c r="Z306" i="54"/>
  <c r="Y307" i="54"/>
  <c r="Z307" i="54"/>
  <c r="Y308" i="54"/>
  <c r="Z308" i="54"/>
  <c r="Y309" i="54"/>
  <c r="Z309" i="54"/>
  <c r="Y310" i="54"/>
  <c r="Z310" i="54"/>
  <c r="Y311" i="54"/>
  <c r="Z311" i="54"/>
  <c r="Y312" i="54"/>
  <c r="Z312" i="54"/>
  <c r="Y313" i="54"/>
  <c r="Z313" i="54"/>
  <c r="Y314" i="54"/>
  <c r="Z314" i="54"/>
  <c r="Y315" i="54"/>
  <c r="Z315" i="54"/>
  <c r="Y316" i="54"/>
  <c r="Z316" i="54"/>
  <c r="Y317" i="54"/>
  <c r="Z317" i="54"/>
  <c r="Y318" i="54"/>
  <c r="Z318" i="54"/>
  <c r="Y319" i="54"/>
  <c r="Z319" i="54"/>
  <c r="Y320" i="54"/>
  <c r="Z320" i="54"/>
  <c r="Y321" i="54"/>
  <c r="Z321" i="54"/>
  <c r="Y322" i="54"/>
  <c r="Z322" i="54"/>
  <c r="Y323" i="54"/>
  <c r="Z323" i="54"/>
  <c r="Y324" i="54"/>
  <c r="Z324" i="54"/>
  <c r="Y325" i="54"/>
  <c r="Z325" i="54"/>
  <c r="Y326" i="54"/>
  <c r="Z326" i="54"/>
  <c r="Z186" i="54"/>
  <c r="Y186" i="54"/>
  <c r="Z359" i="54" l="1"/>
  <c r="Z360" i="54" s="1"/>
  <c r="C157" i="54" l="1"/>
  <c r="C158" i="54"/>
  <c r="C159" i="54"/>
  <c r="C350" i="54"/>
  <c r="C351" i="54"/>
  <c r="C331" i="54"/>
  <c r="C332" i="54"/>
  <c r="C333" i="54"/>
  <c r="C334" i="54"/>
  <c r="C335" i="54"/>
  <c r="C336" i="54"/>
  <c r="C337" i="54"/>
  <c r="C338" i="54"/>
  <c r="C339" i="54"/>
  <c r="C340" i="54"/>
  <c r="C341" i="54"/>
  <c r="C342" i="54"/>
  <c r="C343" i="54"/>
  <c r="C344" i="54"/>
  <c r="C345" i="54"/>
  <c r="C346" i="54"/>
  <c r="C347" i="54"/>
  <c r="C348" i="54"/>
  <c r="C349" i="54"/>
  <c r="C328" i="54"/>
  <c r="C329" i="54"/>
  <c r="C327" i="54"/>
  <c r="H158" i="54" l="1"/>
  <c r="I158" i="54"/>
  <c r="G32" i="27" s="1"/>
  <c r="K158" i="54"/>
  <c r="L158" i="54" s="1"/>
  <c r="K157" i="54"/>
  <c r="L157" i="54" s="1"/>
  <c r="H157" i="54"/>
  <c r="I157" i="54"/>
  <c r="G31" i="27" s="1"/>
  <c r="H159" i="54"/>
  <c r="I159" i="54"/>
  <c r="G33" i="27" s="1"/>
  <c r="K159" i="54"/>
  <c r="L159" i="54" s="1"/>
  <c r="F48" i="38" l="1"/>
  <c r="F212" i="54"/>
  <c r="G212" i="54" s="1"/>
  <c r="F213" i="54"/>
  <c r="G213" i="54" s="1"/>
  <c r="F214" i="54"/>
  <c r="G214" i="54" s="1"/>
  <c r="F215" i="54"/>
  <c r="G215" i="54" s="1"/>
  <c r="F216" i="54"/>
  <c r="G216" i="54" s="1"/>
  <c r="F217" i="54"/>
  <c r="G217" i="54" s="1"/>
  <c r="F218" i="54"/>
  <c r="G218" i="54" s="1"/>
  <c r="F219" i="54"/>
  <c r="G219" i="54" s="1"/>
  <c r="F220" i="54"/>
  <c r="G220" i="54" s="1"/>
  <c r="F221" i="54"/>
  <c r="G221" i="54" s="1"/>
  <c r="F222" i="54"/>
  <c r="G222" i="54" s="1"/>
  <c r="F223" i="54"/>
  <c r="G223" i="54" s="1"/>
  <c r="F224" i="54"/>
  <c r="G224" i="54" s="1"/>
  <c r="F225" i="54"/>
  <c r="G225" i="54" s="1"/>
  <c r="F226" i="54"/>
  <c r="G226" i="54" s="1"/>
  <c r="F227" i="54"/>
  <c r="G227" i="54" s="1"/>
  <c r="F228" i="54"/>
  <c r="G228" i="54" s="1"/>
  <c r="F229" i="54"/>
  <c r="G229" i="54" s="1"/>
  <c r="F230" i="54"/>
  <c r="G230" i="54" s="1"/>
  <c r="F211" i="54"/>
  <c r="G211" i="54" s="1"/>
  <c r="W305" i="54" l="1"/>
  <c r="X305" i="54"/>
  <c r="W306" i="54"/>
  <c r="X306" i="54"/>
  <c r="W307" i="54"/>
  <c r="X307" i="54"/>
  <c r="W303" i="54"/>
  <c r="X303" i="54"/>
  <c r="W304" i="54"/>
  <c r="X304" i="54"/>
  <c r="X308" i="54" l="1"/>
  <c r="X309" i="54" s="1"/>
  <c r="X187" i="54"/>
  <c r="X188" i="54"/>
  <c r="X189" i="54"/>
  <c r="X190" i="54"/>
  <c r="X191" i="54"/>
  <c r="X192" i="54"/>
  <c r="X193" i="54"/>
  <c r="X194" i="54"/>
  <c r="X195" i="54"/>
  <c r="X196" i="54"/>
  <c r="X197" i="54"/>
  <c r="X198" i="54"/>
  <c r="X199" i="54"/>
  <c r="X200" i="54"/>
  <c r="X201" i="54"/>
  <c r="X202" i="54"/>
  <c r="X203" i="54"/>
  <c r="X204" i="54"/>
  <c r="X205" i="54"/>
  <c r="X206" i="54"/>
  <c r="X207" i="54"/>
  <c r="X208" i="54"/>
  <c r="X209" i="54"/>
  <c r="X210" i="54"/>
  <c r="X211" i="54"/>
  <c r="X212" i="54"/>
  <c r="X213" i="54"/>
  <c r="X214" i="54"/>
  <c r="X215" i="54"/>
  <c r="X216" i="54"/>
  <c r="X217" i="54"/>
  <c r="X218" i="54"/>
  <c r="X219" i="54"/>
  <c r="X220" i="54"/>
  <c r="X221" i="54"/>
  <c r="X222" i="54"/>
  <c r="X223" i="54"/>
  <c r="X224" i="54"/>
  <c r="X225" i="54"/>
  <c r="X226" i="54"/>
  <c r="X227" i="54"/>
  <c r="X228" i="54"/>
  <c r="X229" i="54"/>
  <c r="X230" i="54"/>
  <c r="X231" i="54"/>
  <c r="X232" i="54"/>
  <c r="X233" i="54"/>
  <c r="X234" i="54"/>
  <c r="X235" i="54"/>
  <c r="X236" i="54"/>
  <c r="X237" i="54"/>
  <c r="X238" i="54"/>
  <c r="X239" i="54"/>
  <c r="X240" i="54"/>
  <c r="X241" i="54"/>
  <c r="X242" i="54"/>
  <c r="X243" i="54"/>
  <c r="X244" i="54"/>
  <c r="X245" i="54"/>
  <c r="X246" i="54"/>
  <c r="X247" i="54"/>
  <c r="X248" i="54"/>
  <c r="X249" i="54"/>
  <c r="X250" i="54"/>
  <c r="X251" i="54"/>
  <c r="X252" i="54"/>
  <c r="X253" i="54"/>
  <c r="X254" i="54"/>
  <c r="X255" i="54"/>
  <c r="X256" i="54"/>
  <c r="X257" i="54"/>
  <c r="X258" i="54"/>
  <c r="X259" i="54"/>
  <c r="X260" i="54"/>
  <c r="X261" i="54"/>
  <c r="X262" i="54"/>
  <c r="X263" i="54"/>
  <c r="X264" i="54"/>
  <c r="X265" i="54"/>
  <c r="X266" i="54"/>
  <c r="X267" i="54"/>
  <c r="X268" i="54"/>
  <c r="X269" i="54"/>
  <c r="X270" i="54"/>
  <c r="X271" i="54"/>
  <c r="X272" i="54"/>
  <c r="X273" i="54"/>
  <c r="X274" i="54"/>
  <c r="X275" i="54"/>
  <c r="X276" i="54"/>
  <c r="X277" i="54"/>
  <c r="X278" i="54"/>
  <c r="X279" i="54"/>
  <c r="X280" i="54"/>
  <c r="X281" i="54"/>
  <c r="X282" i="54"/>
  <c r="X283" i="54"/>
  <c r="X284" i="54"/>
  <c r="X285" i="54"/>
  <c r="X286" i="54"/>
  <c r="X287" i="54"/>
  <c r="X288" i="54"/>
  <c r="X289" i="54"/>
  <c r="X290" i="54"/>
  <c r="X291" i="54"/>
  <c r="X292" i="54"/>
  <c r="X293" i="54"/>
  <c r="X294" i="54"/>
  <c r="X295" i="54"/>
  <c r="X296" i="54"/>
  <c r="X297" i="54"/>
  <c r="X298" i="54"/>
  <c r="X299" i="54"/>
  <c r="X300" i="54"/>
  <c r="X301" i="54"/>
  <c r="X302" i="54"/>
  <c r="X186" i="54"/>
  <c r="W187" i="54"/>
  <c r="W188" i="54"/>
  <c r="W189" i="54"/>
  <c r="W190" i="54"/>
  <c r="W191" i="54"/>
  <c r="W192" i="54"/>
  <c r="W193" i="54"/>
  <c r="W194" i="54"/>
  <c r="W195" i="54"/>
  <c r="W196" i="54"/>
  <c r="W197" i="54"/>
  <c r="W198" i="54"/>
  <c r="W199" i="54"/>
  <c r="W200" i="54"/>
  <c r="W201" i="54"/>
  <c r="W202" i="54"/>
  <c r="W203" i="54"/>
  <c r="W204" i="54"/>
  <c r="W205" i="54"/>
  <c r="W206" i="54"/>
  <c r="W207" i="54"/>
  <c r="W208" i="54"/>
  <c r="W209" i="54"/>
  <c r="W210" i="54"/>
  <c r="W211" i="54"/>
  <c r="W212" i="54"/>
  <c r="W213" i="54"/>
  <c r="W214" i="54"/>
  <c r="W215" i="54"/>
  <c r="W216" i="54"/>
  <c r="W217" i="54"/>
  <c r="W218" i="54"/>
  <c r="W219" i="54"/>
  <c r="W220" i="54"/>
  <c r="W221" i="54"/>
  <c r="W222" i="54"/>
  <c r="W223" i="54"/>
  <c r="W224" i="54"/>
  <c r="W225" i="54"/>
  <c r="W226" i="54"/>
  <c r="W227" i="54"/>
  <c r="W228" i="54"/>
  <c r="W229" i="54"/>
  <c r="W230" i="54"/>
  <c r="W231" i="54"/>
  <c r="W232" i="54"/>
  <c r="W233" i="54"/>
  <c r="W234" i="54"/>
  <c r="W235" i="54"/>
  <c r="W236" i="54"/>
  <c r="W237" i="54"/>
  <c r="W238" i="54"/>
  <c r="W239" i="54"/>
  <c r="W240" i="54"/>
  <c r="W241" i="54"/>
  <c r="W242" i="54"/>
  <c r="W243" i="54"/>
  <c r="W244" i="54"/>
  <c r="W245" i="54"/>
  <c r="W246" i="54"/>
  <c r="W247" i="54"/>
  <c r="W248" i="54"/>
  <c r="W249" i="54"/>
  <c r="W250" i="54"/>
  <c r="W251" i="54"/>
  <c r="W252" i="54"/>
  <c r="W253" i="54"/>
  <c r="W254" i="54"/>
  <c r="W255" i="54"/>
  <c r="W256" i="54"/>
  <c r="W257" i="54"/>
  <c r="W258" i="54"/>
  <c r="W259" i="54"/>
  <c r="W260" i="54"/>
  <c r="W261" i="54"/>
  <c r="W262" i="54"/>
  <c r="W263" i="54"/>
  <c r="W264" i="54"/>
  <c r="W265" i="54"/>
  <c r="W266" i="54"/>
  <c r="W267" i="54"/>
  <c r="W268" i="54"/>
  <c r="W269" i="54"/>
  <c r="W270" i="54"/>
  <c r="W271" i="54"/>
  <c r="W272" i="54"/>
  <c r="W273" i="54"/>
  <c r="W274" i="54"/>
  <c r="W275" i="54"/>
  <c r="W276" i="54"/>
  <c r="W277" i="54"/>
  <c r="W278" i="54"/>
  <c r="W279" i="54"/>
  <c r="W280" i="54"/>
  <c r="W281" i="54"/>
  <c r="W282" i="54"/>
  <c r="W283" i="54"/>
  <c r="W284" i="54"/>
  <c r="W285" i="54"/>
  <c r="W286" i="54"/>
  <c r="W287" i="54"/>
  <c r="W288" i="54"/>
  <c r="W289" i="54"/>
  <c r="W290" i="54"/>
  <c r="W291" i="54"/>
  <c r="W292" i="54"/>
  <c r="W293" i="54"/>
  <c r="W294" i="54"/>
  <c r="W295" i="54"/>
  <c r="W296" i="54"/>
  <c r="W297" i="54"/>
  <c r="W298" i="54"/>
  <c r="W299" i="54"/>
  <c r="W300" i="54"/>
  <c r="W301" i="54"/>
  <c r="W302" i="54"/>
  <c r="W186" i="54"/>
  <c r="T251" i="54" l="1"/>
  <c r="T252" i="54" s="1"/>
  <c r="T187" i="54"/>
  <c r="T188" i="54"/>
  <c r="T189" i="54"/>
  <c r="T190" i="54"/>
  <c r="T191" i="54"/>
  <c r="T192" i="54"/>
  <c r="T193" i="54"/>
  <c r="T194" i="54"/>
  <c r="T195" i="54"/>
  <c r="T196" i="54"/>
  <c r="T197" i="54"/>
  <c r="T198" i="54"/>
  <c r="T199" i="54"/>
  <c r="T200" i="54"/>
  <c r="T201" i="54"/>
  <c r="T202" i="54"/>
  <c r="T203" i="54"/>
  <c r="T204" i="54"/>
  <c r="T205" i="54"/>
  <c r="T206" i="54"/>
  <c r="T207" i="54"/>
  <c r="T208" i="54"/>
  <c r="T209" i="54"/>
  <c r="T210" i="54"/>
  <c r="T211" i="54"/>
  <c r="T212" i="54"/>
  <c r="T213" i="54"/>
  <c r="T214" i="54"/>
  <c r="T215" i="54"/>
  <c r="T216" i="54"/>
  <c r="T217" i="54"/>
  <c r="T218" i="54"/>
  <c r="T219" i="54"/>
  <c r="T220" i="54"/>
  <c r="T221" i="54"/>
  <c r="T222" i="54"/>
  <c r="T223" i="54"/>
  <c r="T224" i="54"/>
  <c r="T225" i="54"/>
  <c r="T226" i="54"/>
  <c r="T227" i="54"/>
  <c r="T228" i="54"/>
  <c r="T229" i="54"/>
  <c r="T230" i="54"/>
  <c r="T231" i="54"/>
  <c r="T232" i="54"/>
  <c r="T233" i="54"/>
  <c r="T234" i="54"/>
  <c r="T235" i="54"/>
  <c r="T236" i="54"/>
  <c r="T237" i="54"/>
  <c r="T238" i="54"/>
  <c r="T239" i="54"/>
  <c r="T240" i="54"/>
  <c r="T241" i="54"/>
  <c r="T242" i="54"/>
  <c r="T243" i="54"/>
  <c r="T244" i="54"/>
  <c r="T245" i="54"/>
  <c r="T246" i="54"/>
  <c r="T247" i="54"/>
  <c r="T248" i="54"/>
  <c r="T249" i="54"/>
  <c r="T250" i="54"/>
  <c r="T186" i="54"/>
  <c r="S187" i="54"/>
  <c r="S188" i="54"/>
  <c r="S189" i="54"/>
  <c r="S190" i="54"/>
  <c r="S191" i="54"/>
  <c r="S192" i="54"/>
  <c r="S193" i="54"/>
  <c r="S194" i="54"/>
  <c r="S195" i="54"/>
  <c r="S196" i="54"/>
  <c r="S197" i="54"/>
  <c r="S198" i="54"/>
  <c r="S199" i="54"/>
  <c r="S200" i="54"/>
  <c r="S201" i="54"/>
  <c r="S202" i="54"/>
  <c r="S203" i="54"/>
  <c r="S204" i="54"/>
  <c r="S205" i="54"/>
  <c r="S206" i="54"/>
  <c r="S207" i="54"/>
  <c r="S208" i="54"/>
  <c r="S209" i="54"/>
  <c r="S210" i="54"/>
  <c r="S211" i="54"/>
  <c r="S212" i="54"/>
  <c r="S213" i="54"/>
  <c r="S214" i="54"/>
  <c r="S215" i="54"/>
  <c r="S216" i="54"/>
  <c r="S217" i="54"/>
  <c r="S218" i="54"/>
  <c r="S219" i="54"/>
  <c r="S220" i="54"/>
  <c r="S221" i="54"/>
  <c r="S222" i="54"/>
  <c r="S223" i="54"/>
  <c r="S224" i="54"/>
  <c r="S225" i="54"/>
  <c r="S226" i="54"/>
  <c r="S227" i="54"/>
  <c r="S228" i="54"/>
  <c r="S229" i="54"/>
  <c r="S230" i="54"/>
  <c r="S231" i="54"/>
  <c r="S232" i="54"/>
  <c r="S233" i="54"/>
  <c r="S234" i="54"/>
  <c r="S235" i="54"/>
  <c r="S236" i="54"/>
  <c r="S237" i="54"/>
  <c r="S238" i="54"/>
  <c r="S239" i="54"/>
  <c r="S240" i="54"/>
  <c r="S241" i="54"/>
  <c r="S242" i="54"/>
  <c r="S243" i="54"/>
  <c r="S244" i="54"/>
  <c r="S245" i="54"/>
  <c r="S246" i="54"/>
  <c r="S247" i="54"/>
  <c r="S248" i="54"/>
  <c r="S249" i="54"/>
  <c r="S250" i="54"/>
  <c r="S186" i="54"/>
  <c r="V187" i="54"/>
  <c r="V188" i="54"/>
  <c r="V189" i="54"/>
  <c r="V190" i="54"/>
  <c r="V191" i="54"/>
  <c r="V192" i="54"/>
  <c r="V193" i="54"/>
  <c r="V194" i="54"/>
  <c r="V195" i="54"/>
  <c r="V196" i="54"/>
  <c r="V197" i="54"/>
  <c r="V198" i="54"/>
  <c r="V199" i="54"/>
  <c r="V200" i="54"/>
  <c r="V201" i="54"/>
  <c r="V202" i="54"/>
  <c r="V203" i="54"/>
  <c r="V204" i="54"/>
  <c r="V205" i="54"/>
  <c r="V206" i="54"/>
  <c r="V207" i="54"/>
  <c r="V208" i="54"/>
  <c r="V209" i="54"/>
  <c r="V210" i="54"/>
  <c r="V211" i="54"/>
  <c r="V212" i="54"/>
  <c r="V213" i="54"/>
  <c r="V214" i="54"/>
  <c r="V215" i="54"/>
  <c r="V216" i="54"/>
  <c r="V217" i="54"/>
  <c r="V218" i="54"/>
  <c r="V219" i="54"/>
  <c r="V220" i="54"/>
  <c r="V221" i="54"/>
  <c r="V222" i="54"/>
  <c r="V223" i="54"/>
  <c r="V224" i="54"/>
  <c r="V225" i="54"/>
  <c r="V226" i="54"/>
  <c r="V227" i="54"/>
  <c r="V228" i="54"/>
  <c r="V229" i="54"/>
  <c r="V230" i="54"/>
  <c r="V231" i="54"/>
  <c r="V232" i="54"/>
  <c r="V233" i="54"/>
  <c r="V234" i="54"/>
  <c r="V235" i="54"/>
  <c r="V236" i="54"/>
  <c r="V237" i="54"/>
  <c r="V238" i="54"/>
  <c r="V239" i="54"/>
  <c r="V240" i="54"/>
  <c r="V241" i="54"/>
  <c r="V242" i="54"/>
  <c r="V243" i="54"/>
  <c r="V244" i="54"/>
  <c r="V245" i="54"/>
  <c r="V246" i="54"/>
  <c r="V247" i="54"/>
  <c r="V248" i="54"/>
  <c r="V249" i="54"/>
  <c r="V250" i="54"/>
  <c r="V251" i="54"/>
  <c r="V252" i="54"/>
  <c r="V253" i="54"/>
  <c r="V254" i="54"/>
  <c r="V255" i="54"/>
  <c r="V256" i="54"/>
  <c r="V257" i="54"/>
  <c r="V258" i="54"/>
  <c r="V259" i="54"/>
  <c r="V260" i="54"/>
  <c r="V261" i="54"/>
  <c r="V262" i="54"/>
  <c r="V263" i="54"/>
  <c r="V264" i="54"/>
  <c r="V265" i="54"/>
  <c r="V266" i="54"/>
  <c r="V267" i="54"/>
  <c r="V268" i="54"/>
  <c r="V269" i="54"/>
  <c r="V270" i="54"/>
  <c r="V271" i="54"/>
  <c r="V272" i="54"/>
  <c r="V273" i="54"/>
  <c r="V274" i="54"/>
  <c r="V275" i="54"/>
  <c r="V276" i="54"/>
  <c r="V277" i="54"/>
  <c r="V278" i="54"/>
  <c r="V279" i="54"/>
  <c r="V280" i="54"/>
  <c r="V281" i="54"/>
  <c r="V282" i="54"/>
  <c r="V283" i="54"/>
  <c r="V284" i="54"/>
  <c r="V285" i="54"/>
  <c r="V286" i="54"/>
  <c r="V287" i="54"/>
  <c r="V288" i="54"/>
  <c r="V289" i="54"/>
  <c r="V290" i="54"/>
  <c r="V291" i="54"/>
  <c r="V292" i="54"/>
  <c r="V293" i="54"/>
  <c r="V294" i="54"/>
  <c r="V295" i="54"/>
  <c r="V296" i="54"/>
  <c r="V297" i="54"/>
  <c r="V298" i="54"/>
  <c r="V299" i="54"/>
  <c r="V300" i="54"/>
  <c r="V301" i="54"/>
  <c r="V302" i="54"/>
  <c r="V303" i="54"/>
  <c r="U303" i="54"/>
  <c r="U297" i="54"/>
  <c r="U298" i="54"/>
  <c r="U299" i="54"/>
  <c r="U300" i="54"/>
  <c r="U301" i="54"/>
  <c r="U302" i="54"/>
  <c r="U187" i="54"/>
  <c r="U188" i="54"/>
  <c r="U189" i="54"/>
  <c r="U190" i="54"/>
  <c r="U191" i="54"/>
  <c r="U192" i="54"/>
  <c r="U193" i="54"/>
  <c r="U194" i="54"/>
  <c r="U195" i="54"/>
  <c r="U196" i="54"/>
  <c r="U197" i="54"/>
  <c r="U198" i="54"/>
  <c r="U199" i="54"/>
  <c r="U200" i="54"/>
  <c r="U201" i="54"/>
  <c r="U202" i="54"/>
  <c r="U203" i="54"/>
  <c r="U204" i="54"/>
  <c r="U205" i="54"/>
  <c r="U206" i="54"/>
  <c r="U207" i="54"/>
  <c r="U208" i="54"/>
  <c r="U209" i="54"/>
  <c r="U210" i="54"/>
  <c r="U211" i="54"/>
  <c r="U212" i="54"/>
  <c r="U213" i="54"/>
  <c r="U214" i="54"/>
  <c r="U215" i="54"/>
  <c r="U216" i="54"/>
  <c r="U217" i="54"/>
  <c r="U218" i="54"/>
  <c r="U219" i="54"/>
  <c r="U220" i="54"/>
  <c r="U221" i="54"/>
  <c r="U222" i="54"/>
  <c r="U223" i="54"/>
  <c r="U224" i="54"/>
  <c r="U225" i="54"/>
  <c r="U226" i="54"/>
  <c r="U227" i="54"/>
  <c r="U228" i="54"/>
  <c r="U229" i="54"/>
  <c r="U230" i="54"/>
  <c r="U231" i="54"/>
  <c r="U232" i="54"/>
  <c r="U233" i="54"/>
  <c r="U234" i="54"/>
  <c r="U235" i="54"/>
  <c r="U236" i="54"/>
  <c r="U237" i="54"/>
  <c r="U238" i="54"/>
  <c r="U239" i="54"/>
  <c r="U240" i="54"/>
  <c r="U241" i="54"/>
  <c r="U242" i="54"/>
  <c r="U243" i="54"/>
  <c r="U244" i="54"/>
  <c r="U245" i="54"/>
  <c r="U246" i="54"/>
  <c r="U247" i="54"/>
  <c r="U248" i="54"/>
  <c r="U249" i="54"/>
  <c r="U250" i="54"/>
  <c r="U251" i="54"/>
  <c r="U252" i="54"/>
  <c r="U253" i="54"/>
  <c r="U254" i="54"/>
  <c r="U255" i="54"/>
  <c r="U256" i="54"/>
  <c r="U257" i="54"/>
  <c r="U258" i="54"/>
  <c r="U259" i="54"/>
  <c r="U260" i="54"/>
  <c r="U261" i="54"/>
  <c r="U262" i="54"/>
  <c r="U263" i="54"/>
  <c r="U264" i="54"/>
  <c r="U265" i="54"/>
  <c r="U266" i="54"/>
  <c r="U267" i="54"/>
  <c r="U268" i="54"/>
  <c r="U269" i="54"/>
  <c r="U270" i="54"/>
  <c r="U271" i="54"/>
  <c r="U272" i="54"/>
  <c r="U273" i="54"/>
  <c r="U274" i="54"/>
  <c r="U275" i="54"/>
  <c r="U276" i="54"/>
  <c r="U277" i="54"/>
  <c r="U278" i="54"/>
  <c r="U279" i="54"/>
  <c r="U280" i="54"/>
  <c r="U281" i="54"/>
  <c r="U282" i="54"/>
  <c r="U283" i="54"/>
  <c r="U284" i="54"/>
  <c r="U285" i="54"/>
  <c r="U286" i="54"/>
  <c r="U287" i="54"/>
  <c r="U288" i="54"/>
  <c r="U289" i="54"/>
  <c r="U290" i="54"/>
  <c r="U291" i="54"/>
  <c r="U292" i="54"/>
  <c r="U293" i="54"/>
  <c r="U294" i="54"/>
  <c r="U295" i="54"/>
  <c r="U296" i="54"/>
  <c r="Y5" i="52"/>
  <c r="E241" i="54" s="1"/>
  <c r="G3" i="53" s="1"/>
  <c r="Y6" i="52"/>
  <c r="E242" i="54" s="1"/>
  <c r="G5" i="53" s="1"/>
  <c r="H20" i="52"/>
  <c r="I27" i="52" s="1"/>
  <c r="I29" i="52"/>
  <c r="J29" i="52" s="1"/>
  <c r="I30" i="52"/>
  <c r="L30" i="52" s="1"/>
  <c r="I31" i="52"/>
  <c r="J31" i="52" s="1"/>
  <c r="I40" i="52"/>
  <c r="I41" i="52"/>
  <c r="I42" i="52"/>
  <c r="P1" i="38"/>
  <c r="D15" i="38"/>
  <c r="F18" i="38"/>
  <c r="K96" i="38"/>
  <c r="H10" i="40"/>
  <c r="H21" i="40"/>
  <c r="G11" i="53"/>
  <c r="I26" i="53"/>
  <c r="I34" i="53" s="1"/>
  <c r="F2" i="54"/>
  <c r="C138" i="54"/>
  <c r="D138" i="54"/>
  <c r="F138" i="54" s="1"/>
  <c r="C139" i="54"/>
  <c r="C140" i="54"/>
  <c r="C141" i="54"/>
  <c r="C142" i="54"/>
  <c r="C143" i="54"/>
  <c r="C144" i="54"/>
  <c r="C145" i="54"/>
  <c r="C146" i="54"/>
  <c r="C148" i="54"/>
  <c r="C149" i="54"/>
  <c r="C150" i="54"/>
  <c r="C151" i="54"/>
  <c r="C152" i="54"/>
  <c r="C153" i="54"/>
  <c r="C154" i="54"/>
  <c r="C155" i="54"/>
  <c r="C156" i="54"/>
  <c r="K156" i="54" s="1"/>
  <c r="J186" i="54"/>
  <c r="K186" i="54"/>
  <c r="L186" i="54"/>
  <c r="M186" i="54"/>
  <c r="N186" i="54"/>
  <c r="O186" i="54"/>
  <c r="P186" i="54"/>
  <c r="Q186" i="54"/>
  <c r="R186" i="54"/>
  <c r="U186" i="54"/>
  <c r="V186" i="54"/>
  <c r="J187" i="54"/>
  <c r="K187" i="54"/>
  <c r="L187" i="54"/>
  <c r="M187" i="54"/>
  <c r="N187" i="54"/>
  <c r="O187" i="54"/>
  <c r="P187" i="54"/>
  <c r="Q187" i="54"/>
  <c r="R187" i="54"/>
  <c r="J188" i="54"/>
  <c r="K188" i="54"/>
  <c r="L188" i="54"/>
  <c r="M188" i="54"/>
  <c r="N188" i="54"/>
  <c r="O188" i="54"/>
  <c r="P188" i="54"/>
  <c r="Q188" i="54"/>
  <c r="R188" i="54"/>
  <c r="J189" i="54"/>
  <c r="K189" i="54"/>
  <c r="L189" i="54"/>
  <c r="M189" i="54"/>
  <c r="N189" i="54"/>
  <c r="O189" i="54"/>
  <c r="P189" i="54"/>
  <c r="Q189" i="54"/>
  <c r="R189" i="54"/>
  <c r="J190" i="54"/>
  <c r="K190" i="54"/>
  <c r="L190" i="54"/>
  <c r="M190" i="54"/>
  <c r="N190" i="54"/>
  <c r="O190" i="54"/>
  <c r="P190" i="54"/>
  <c r="Q190" i="54"/>
  <c r="R190" i="54"/>
  <c r="J191" i="54"/>
  <c r="K191" i="54"/>
  <c r="L191" i="54"/>
  <c r="M191" i="54"/>
  <c r="N191" i="54"/>
  <c r="O191" i="54"/>
  <c r="P191" i="54"/>
  <c r="Q191" i="54"/>
  <c r="R191" i="54"/>
  <c r="J192" i="54"/>
  <c r="K192" i="54"/>
  <c r="L192" i="54"/>
  <c r="M192" i="54"/>
  <c r="N192" i="54"/>
  <c r="O192" i="54"/>
  <c r="P192" i="54"/>
  <c r="Q192" i="54"/>
  <c r="R192" i="54"/>
  <c r="J193" i="54"/>
  <c r="K193" i="54"/>
  <c r="L193" i="54"/>
  <c r="M193" i="54"/>
  <c r="N193" i="54"/>
  <c r="O193" i="54"/>
  <c r="P193" i="54"/>
  <c r="Q193" i="54"/>
  <c r="R193" i="54"/>
  <c r="J194" i="54"/>
  <c r="K194" i="54"/>
  <c r="L194" i="54"/>
  <c r="M194" i="54"/>
  <c r="N194" i="54"/>
  <c r="O194" i="54"/>
  <c r="P194" i="54"/>
  <c r="Q194" i="54"/>
  <c r="R194" i="54"/>
  <c r="J195" i="54"/>
  <c r="K195" i="54"/>
  <c r="L195" i="54"/>
  <c r="M195" i="54"/>
  <c r="N195" i="54"/>
  <c r="O195" i="54"/>
  <c r="P195" i="54"/>
  <c r="Q195" i="54"/>
  <c r="R195" i="54"/>
  <c r="J196" i="54"/>
  <c r="K196" i="54"/>
  <c r="L196" i="54"/>
  <c r="M196" i="54"/>
  <c r="N196" i="54"/>
  <c r="O196" i="54"/>
  <c r="P196" i="54"/>
  <c r="Q196" i="54"/>
  <c r="R196" i="54"/>
  <c r="J197" i="54"/>
  <c r="K197" i="54"/>
  <c r="L197" i="54"/>
  <c r="M197" i="54"/>
  <c r="N197" i="54"/>
  <c r="O197" i="54"/>
  <c r="P197" i="54"/>
  <c r="Q197" i="54"/>
  <c r="R197" i="54"/>
  <c r="J198" i="54"/>
  <c r="K198" i="54"/>
  <c r="L198" i="54"/>
  <c r="M198" i="54"/>
  <c r="N198" i="54"/>
  <c r="O198" i="54"/>
  <c r="P198" i="54"/>
  <c r="Q198" i="54"/>
  <c r="R198" i="54"/>
  <c r="J199" i="54"/>
  <c r="K199" i="54"/>
  <c r="L199" i="54"/>
  <c r="M199" i="54"/>
  <c r="N199" i="54"/>
  <c r="O199" i="54"/>
  <c r="P199" i="54"/>
  <c r="Q199" i="54"/>
  <c r="R199" i="54"/>
  <c r="J200" i="54"/>
  <c r="K200" i="54"/>
  <c r="L200" i="54"/>
  <c r="M200" i="54"/>
  <c r="N200" i="54"/>
  <c r="O200" i="54"/>
  <c r="P200" i="54"/>
  <c r="Q200" i="54"/>
  <c r="R200" i="54"/>
  <c r="J201" i="54"/>
  <c r="K201" i="54"/>
  <c r="L201" i="54"/>
  <c r="M201" i="54"/>
  <c r="N201" i="54"/>
  <c r="O201" i="54"/>
  <c r="P201" i="54"/>
  <c r="Q201" i="54"/>
  <c r="R201" i="54"/>
  <c r="J202" i="54"/>
  <c r="K202" i="54"/>
  <c r="L202" i="54"/>
  <c r="M202" i="54"/>
  <c r="N202" i="54"/>
  <c r="O202" i="54"/>
  <c r="P202" i="54"/>
  <c r="Q202" i="54"/>
  <c r="R202" i="54"/>
  <c r="J203" i="54"/>
  <c r="K203" i="54"/>
  <c r="L203" i="54"/>
  <c r="M203" i="54"/>
  <c r="N203" i="54"/>
  <c r="O203" i="54"/>
  <c r="P203" i="54"/>
  <c r="Q203" i="54"/>
  <c r="R203" i="54"/>
  <c r="J204" i="54"/>
  <c r="J205" i="54" s="1"/>
  <c r="K204" i="54"/>
  <c r="L204" i="54"/>
  <c r="M204" i="54"/>
  <c r="N204" i="54"/>
  <c r="O204" i="54"/>
  <c r="P204" i="54"/>
  <c r="Q204" i="54"/>
  <c r="R204" i="54"/>
  <c r="K205" i="54"/>
  <c r="L205" i="54"/>
  <c r="M205" i="54"/>
  <c r="N205" i="54"/>
  <c r="O205" i="54"/>
  <c r="P205" i="54"/>
  <c r="Q205" i="54"/>
  <c r="R205" i="54"/>
  <c r="K206" i="54"/>
  <c r="L206" i="54"/>
  <c r="M206" i="54"/>
  <c r="N206" i="54"/>
  <c r="O206" i="54"/>
  <c r="P206" i="54"/>
  <c r="Q206" i="54"/>
  <c r="R206" i="54"/>
  <c r="K207" i="54"/>
  <c r="L207" i="54"/>
  <c r="M207" i="54"/>
  <c r="N207" i="54"/>
  <c r="O207" i="54"/>
  <c r="P207" i="54"/>
  <c r="Q207" i="54"/>
  <c r="R207" i="54"/>
  <c r="K208" i="54"/>
  <c r="L208" i="54"/>
  <c r="M208" i="54"/>
  <c r="N208" i="54"/>
  <c r="O208" i="54"/>
  <c r="P208" i="54"/>
  <c r="Q208" i="54"/>
  <c r="R208" i="54"/>
  <c r="L209" i="54"/>
  <c r="L210" i="54" s="1"/>
  <c r="M209" i="54"/>
  <c r="N209" i="54"/>
  <c r="O209" i="54"/>
  <c r="P209" i="54"/>
  <c r="Q209" i="54"/>
  <c r="R209" i="54"/>
  <c r="M210" i="54"/>
  <c r="N210" i="54"/>
  <c r="O210" i="54"/>
  <c r="P210" i="54"/>
  <c r="Q210" i="54"/>
  <c r="R210" i="54"/>
  <c r="N211" i="54"/>
  <c r="N212" i="54" s="1"/>
  <c r="O211" i="54"/>
  <c r="P211" i="54"/>
  <c r="Q211" i="54"/>
  <c r="R211" i="54"/>
  <c r="O212" i="54"/>
  <c r="P212" i="54"/>
  <c r="Q212" i="54"/>
  <c r="R212" i="54"/>
  <c r="O213" i="54"/>
  <c r="P213" i="54"/>
  <c r="Q213" i="54"/>
  <c r="R213" i="54"/>
  <c r="O214" i="54"/>
  <c r="P214" i="54"/>
  <c r="Q214" i="54"/>
  <c r="R214" i="54"/>
  <c r="O215" i="54"/>
  <c r="P215" i="54"/>
  <c r="Q215" i="54"/>
  <c r="R215" i="54"/>
  <c r="O216" i="54"/>
  <c r="P216" i="54"/>
  <c r="Q216" i="54"/>
  <c r="R216" i="54"/>
  <c r="O217" i="54"/>
  <c r="P217" i="54"/>
  <c r="Q217" i="54"/>
  <c r="R217" i="54"/>
  <c r="O218" i="54"/>
  <c r="P218" i="54"/>
  <c r="Q218" i="54"/>
  <c r="R218" i="54"/>
  <c r="E243" i="54"/>
  <c r="O219" i="54"/>
  <c r="P219" i="54"/>
  <c r="Q219" i="54"/>
  <c r="R219" i="54"/>
  <c r="O220" i="54"/>
  <c r="P220" i="54"/>
  <c r="Q220" i="54"/>
  <c r="R220" i="54"/>
  <c r="P221" i="54"/>
  <c r="P222" i="54" s="1"/>
  <c r="Q221" i="54"/>
  <c r="R221" i="54"/>
  <c r="Q222" i="54"/>
  <c r="R222" i="54"/>
  <c r="Q223" i="54"/>
  <c r="R223" i="54"/>
  <c r="D248" i="54"/>
  <c r="D254" i="54" s="1"/>
  <c r="E248" i="54"/>
  <c r="E266" i="54" s="1"/>
  <c r="F44" i="53" s="1"/>
  <c r="F248" i="54"/>
  <c r="G248" i="54"/>
  <c r="G254" i="54" s="1"/>
  <c r="Q224" i="54"/>
  <c r="R224" i="54"/>
  <c r="D249" i="54"/>
  <c r="E249" i="54"/>
  <c r="F249" i="54"/>
  <c r="G249" i="54"/>
  <c r="Q225" i="54"/>
  <c r="R225" i="54"/>
  <c r="D250" i="54"/>
  <c r="E250" i="54"/>
  <c r="F250" i="54"/>
  <c r="G250" i="54"/>
  <c r="Q226" i="54"/>
  <c r="R226" i="54"/>
  <c r="D251" i="54"/>
  <c r="E251" i="54"/>
  <c r="F251" i="54"/>
  <c r="G251" i="54"/>
  <c r="R227" i="54"/>
  <c r="R228" i="54" s="1"/>
  <c r="D255" i="54"/>
  <c r="D267" i="54" s="1"/>
  <c r="E255" i="54"/>
  <c r="E267" i="54" s="1"/>
  <c r="F255" i="54"/>
  <c r="F267" i="54" s="1"/>
  <c r="V304" i="54"/>
  <c r="V305" i="54" s="1"/>
  <c r="C308" i="54"/>
  <c r="C309" i="54"/>
  <c r="C310" i="54"/>
  <c r="C311" i="54"/>
  <c r="C312" i="54"/>
  <c r="C313" i="54"/>
  <c r="C314" i="54"/>
  <c r="C315" i="54"/>
  <c r="C316" i="54"/>
  <c r="C317" i="54"/>
  <c r="C318" i="54"/>
  <c r="C319" i="54"/>
  <c r="C320" i="54"/>
  <c r="C321" i="54"/>
  <c r="C322" i="54"/>
  <c r="C323" i="54"/>
  <c r="C324" i="54"/>
  <c r="C325" i="54"/>
  <c r="C326" i="54"/>
  <c r="C330" i="54"/>
  <c r="L31" i="52"/>
  <c r="I50" i="53"/>
  <c r="AD371" i="54"/>
  <c r="AE370" i="54"/>
  <c r="AD384" i="54"/>
  <c r="AE328" i="54"/>
  <c r="AD337" i="54"/>
  <c r="AE374" i="54"/>
  <c r="AE348" i="54"/>
  <c r="AD362" i="54"/>
  <c r="AD358" i="54"/>
  <c r="AE316" i="54"/>
  <c r="AD333" i="54"/>
  <c r="AD366" i="54"/>
  <c r="AD367" i="54"/>
  <c r="AE317" i="54"/>
  <c r="AD341" i="54"/>
  <c r="AE315" i="54"/>
  <c r="AE319" i="54"/>
  <c r="AD316" i="54"/>
  <c r="AD334" i="54"/>
  <c r="AD383" i="54"/>
  <c r="AE341" i="54"/>
  <c r="AD370" i="54"/>
  <c r="AE368" i="54"/>
  <c r="AE385" i="54"/>
  <c r="AE367" i="54"/>
  <c r="AE379" i="54"/>
  <c r="AD323" i="54"/>
  <c r="AD326" i="54"/>
  <c r="AD363" i="54"/>
  <c r="AD380" i="54"/>
  <c r="AE361" i="54"/>
  <c r="AE354" i="54"/>
  <c r="AD343" i="54"/>
  <c r="AE381" i="54"/>
  <c r="AD382" i="54"/>
  <c r="AD338" i="54"/>
  <c r="AD314" i="54"/>
  <c r="AD312" i="54"/>
  <c r="AE311" i="54"/>
  <c r="AE322" i="54"/>
  <c r="AD186" i="54"/>
  <c r="AD342" i="54"/>
  <c r="AD309" i="54"/>
  <c r="AE345" i="54"/>
  <c r="AD377" i="54"/>
  <c r="AD324" i="54"/>
  <c r="AD347" i="54"/>
  <c r="AE335" i="54"/>
  <c r="AD352" i="54"/>
  <c r="AE380" i="54"/>
  <c r="AE382" i="54"/>
  <c r="AE336" i="54"/>
  <c r="AD355" i="54"/>
  <c r="AE309" i="54"/>
  <c r="AE314" i="54"/>
  <c r="AE355" i="54"/>
  <c r="AD369" i="54"/>
  <c r="AE377" i="54"/>
  <c r="AD357" i="54"/>
  <c r="AD321" i="54"/>
  <c r="AD360" i="54"/>
  <c r="AD379" i="54"/>
  <c r="AD317" i="54"/>
  <c r="AE337" i="54"/>
  <c r="AE357" i="54"/>
  <c r="AE360" i="54"/>
  <c r="AD374" i="54"/>
  <c r="AE323" i="54"/>
  <c r="AD339" i="54"/>
  <c r="AD319" i="54"/>
  <c r="AD331" i="54"/>
  <c r="AE324" i="54"/>
  <c r="AE353" i="54"/>
  <c r="AE186" i="54"/>
  <c r="AE363" i="54"/>
  <c r="AD368" i="54"/>
  <c r="AE371" i="54"/>
  <c r="AD327" i="54"/>
  <c r="AD365" i="54"/>
  <c r="AE384" i="54"/>
  <c r="AE376" i="54"/>
  <c r="AD336" i="54"/>
  <c r="AD328" i="54"/>
  <c r="AD378" i="54"/>
  <c r="AE373" i="54"/>
  <c r="AE356" i="54"/>
  <c r="AD307" i="54"/>
  <c r="AE366" i="54"/>
  <c r="AE358" i="54"/>
  <c r="AE325" i="54"/>
  <c r="AD359" i="54"/>
  <c r="AE369" i="54"/>
  <c r="AD356" i="54"/>
  <c r="AD373" i="54"/>
  <c r="AD372" i="54"/>
  <c r="AD348" i="54"/>
  <c r="AD364" i="54"/>
  <c r="AE349" i="54"/>
  <c r="AE375" i="54"/>
  <c r="AE383" i="54"/>
  <c r="AE362" i="54"/>
  <c r="AE365" i="54"/>
  <c r="AD385" i="54"/>
  <c r="AE334" i="54"/>
  <c r="AD375" i="54"/>
  <c r="AD381" i="54"/>
  <c r="AD353" i="54"/>
  <c r="AD325" i="54"/>
  <c r="AE378" i="54"/>
  <c r="AD376" i="54"/>
  <c r="AE372" i="54"/>
  <c r="AE364" i="54"/>
  <c r="AD361" i="54"/>
  <c r="AE359" i="54"/>
  <c r="Q88" i="54" l="1"/>
  <c r="H19" i="55" s="1"/>
  <c r="R88" i="54" s="1"/>
  <c r="J19" i="55" s="1"/>
  <c r="Q95" i="54"/>
  <c r="H26" i="55" s="1"/>
  <c r="Q101" i="54"/>
  <c r="H32" i="55" s="1"/>
  <c r="Q108" i="54"/>
  <c r="H39" i="55" s="1"/>
  <c r="Q89" i="54"/>
  <c r="H20" i="55" s="1"/>
  <c r="Q96" i="54"/>
  <c r="H27" i="55" s="1"/>
  <c r="Q102" i="54"/>
  <c r="H33" i="55" s="1"/>
  <c r="P133" i="54"/>
  <c r="G80" i="55" s="1"/>
  <c r="Q133" i="54" s="1"/>
  <c r="J80" i="55" s="1"/>
  <c r="Q90" i="54"/>
  <c r="H21" i="55" s="1"/>
  <c r="Q97" i="54"/>
  <c r="H28" i="55" s="1"/>
  <c r="Q103" i="54"/>
  <c r="H34" i="55" s="1"/>
  <c r="P115" i="54"/>
  <c r="Q91" i="54"/>
  <c r="H22" i="55" s="1"/>
  <c r="Q98" i="54"/>
  <c r="H29" i="55" s="1"/>
  <c r="R98" i="54" s="1"/>
  <c r="J29" i="55" s="1"/>
  <c r="Q104" i="54"/>
  <c r="H35" i="55" s="1"/>
  <c r="Q93" i="54"/>
  <c r="H24" i="55" s="1"/>
  <c r="Q99" i="54"/>
  <c r="H30" i="55" s="1"/>
  <c r="Q105" i="54"/>
  <c r="H36" i="55" s="1"/>
  <c r="Q106" i="54"/>
  <c r="H37" i="55" s="1"/>
  <c r="Q94" i="54"/>
  <c r="H25" i="55" s="1"/>
  <c r="Q100" i="54"/>
  <c r="H31" i="55" s="1"/>
  <c r="Q107" i="54"/>
  <c r="H38" i="55" s="1"/>
  <c r="P120" i="54"/>
  <c r="G67" i="55" s="1"/>
  <c r="P126" i="54"/>
  <c r="G73" i="55" s="1"/>
  <c r="P134" i="54"/>
  <c r="G81" i="55" s="1"/>
  <c r="P121" i="54"/>
  <c r="G68" i="55" s="1"/>
  <c r="P128" i="54"/>
  <c r="G75" i="55" s="1"/>
  <c r="P116" i="54"/>
  <c r="G63" i="55" s="1"/>
  <c r="P122" i="54"/>
  <c r="G69" i="55" s="1"/>
  <c r="P129" i="54"/>
  <c r="G76" i="55" s="1"/>
  <c r="P117" i="54"/>
  <c r="G64" i="55" s="1"/>
  <c r="P123" i="54"/>
  <c r="G70" i="55" s="1"/>
  <c r="Q123" i="54" s="1"/>
  <c r="J70" i="55" s="1"/>
  <c r="P130" i="54"/>
  <c r="G77" i="55" s="1"/>
  <c r="P118" i="54"/>
  <c r="G65" i="55" s="1"/>
  <c r="P124" i="54"/>
  <c r="P131" i="54"/>
  <c r="G78" i="55" s="1"/>
  <c r="P119" i="54"/>
  <c r="G66" i="55" s="1"/>
  <c r="P125" i="54"/>
  <c r="G72" i="55" s="1"/>
  <c r="P132" i="54"/>
  <c r="G79" i="55" s="1"/>
  <c r="Q92" i="54"/>
  <c r="H23" i="55" s="1"/>
  <c r="P127" i="54"/>
  <c r="G74" i="55" s="1"/>
  <c r="Q87" i="54"/>
  <c r="H18" i="55" s="1"/>
  <c r="R87" i="54" s="1"/>
  <c r="Q134" i="54"/>
  <c r="J81" i="55" s="1"/>
  <c r="Q121" i="54"/>
  <c r="J68" i="55" s="1"/>
  <c r="H138" i="54"/>
  <c r="K138" i="54"/>
  <c r="L138" i="54" s="1"/>
  <c r="M138" i="54" s="1"/>
  <c r="J12" i="27" s="1"/>
  <c r="I138" i="54"/>
  <c r="G12" i="27" s="1"/>
  <c r="N12" i="27" s="1"/>
  <c r="H146" i="54"/>
  <c r="I146" i="54"/>
  <c r="K146" i="54"/>
  <c r="L146" i="54" s="1"/>
  <c r="M146" i="54" s="1"/>
  <c r="J20" i="27" s="1"/>
  <c r="H140" i="54"/>
  <c r="K140" i="54"/>
  <c r="L140" i="54" s="1"/>
  <c r="M140" i="54" s="1"/>
  <c r="J14" i="27" s="1"/>
  <c r="I140" i="54"/>
  <c r="G14" i="27" s="1"/>
  <c r="N14" i="27" s="1"/>
  <c r="K150" i="54"/>
  <c r="L150" i="54" s="1"/>
  <c r="M150" i="54" s="1"/>
  <c r="J24" i="27" s="1"/>
  <c r="H150" i="54"/>
  <c r="I150" i="54"/>
  <c r="K144" i="54"/>
  <c r="L144" i="54" s="1"/>
  <c r="M144" i="54" s="1"/>
  <c r="H144" i="54"/>
  <c r="I144" i="54"/>
  <c r="K149" i="54"/>
  <c r="L149" i="54" s="1"/>
  <c r="M149" i="54" s="1"/>
  <c r="J23" i="27" s="1"/>
  <c r="H149" i="54"/>
  <c r="I149" i="54"/>
  <c r="H143" i="54"/>
  <c r="I143" i="54"/>
  <c r="K143" i="54"/>
  <c r="L143" i="54" s="1"/>
  <c r="M143" i="54" s="1"/>
  <c r="J17" i="27" s="1"/>
  <c r="H154" i="54"/>
  <c r="K154" i="54"/>
  <c r="L154" i="54" s="1"/>
  <c r="M154" i="54" s="1"/>
  <c r="J28" i="27" s="1"/>
  <c r="I154" i="54"/>
  <c r="H148" i="54"/>
  <c r="I148" i="54"/>
  <c r="K148" i="54"/>
  <c r="L148" i="54" s="1"/>
  <c r="M148" i="54" s="1"/>
  <c r="J22" i="27" s="1"/>
  <c r="H142" i="54"/>
  <c r="I142" i="54"/>
  <c r="K142" i="54"/>
  <c r="L142" i="54" s="1"/>
  <c r="M142" i="54" s="1"/>
  <c r="J16" i="27" s="1"/>
  <c r="J30" i="52"/>
  <c r="H153" i="54"/>
  <c r="I153" i="54"/>
  <c r="K153" i="54"/>
  <c r="L153" i="54" s="1"/>
  <c r="M153" i="54" s="1"/>
  <c r="J27" i="27" s="1"/>
  <c r="H147" i="54"/>
  <c r="K147" i="54"/>
  <c r="L147" i="54" s="1"/>
  <c r="M147" i="54" s="1"/>
  <c r="J21" i="27" s="1"/>
  <c r="I147" i="54"/>
  <c r="K141" i="54"/>
  <c r="L141" i="54" s="1"/>
  <c r="M141" i="54" s="1"/>
  <c r="J15" i="27" s="1"/>
  <c r="H141" i="54"/>
  <c r="I141" i="54"/>
  <c r="G15" i="27" s="1"/>
  <c r="N15" i="27" s="1"/>
  <c r="H151" i="54"/>
  <c r="I151" i="54"/>
  <c r="K151" i="54"/>
  <c r="L151" i="54" s="1"/>
  <c r="M151" i="54" s="1"/>
  <c r="J25" i="27" s="1"/>
  <c r="K145" i="54"/>
  <c r="L145" i="54" s="1"/>
  <c r="M145" i="54" s="1"/>
  <c r="J19" i="27" s="1"/>
  <c r="H145" i="54"/>
  <c r="I145" i="54"/>
  <c r="K139" i="54"/>
  <c r="L139" i="54" s="1"/>
  <c r="M139" i="54" s="1"/>
  <c r="J13" i="27" s="1"/>
  <c r="H139" i="54"/>
  <c r="I139" i="54"/>
  <c r="G13" i="27" s="1"/>
  <c r="N13" i="27" s="1"/>
  <c r="K152" i="54"/>
  <c r="L152" i="54" s="1"/>
  <c r="M152" i="54" s="1"/>
  <c r="J26" i="27" s="1"/>
  <c r="H152" i="54"/>
  <c r="I152" i="54"/>
  <c r="K155" i="54"/>
  <c r="L155" i="54" s="1"/>
  <c r="M155" i="54" s="1"/>
  <c r="J29" i="27" s="1"/>
  <c r="H155" i="54"/>
  <c r="I155" i="54"/>
  <c r="L156" i="54"/>
  <c r="M156" i="54" s="1"/>
  <c r="J30" i="27" s="1"/>
  <c r="I156" i="54"/>
  <c r="H156" i="54"/>
  <c r="D266" i="54"/>
  <c r="F36" i="53" s="1"/>
  <c r="L29" i="52"/>
  <c r="N32" i="27"/>
  <c r="N33" i="27"/>
  <c r="D286" i="54"/>
  <c r="E254" i="54"/>
  <c r="E270" i="54"/>
  <c r="G46" i="53" s="1"/>
  <c r="D270" i="54"/>
  <c r="G38" i="53" s="1"/>
  <c r="E268" i="54"/>
  <c r="G42" i="53" s="1"/>
  <c r="E269" i="54"/>
  <c r="G44" i="53" s="1"/>
  <c r="F269" i="54"/>
  <c r="G52" i="53" s="1"/>
  <c r="F268" i="54"/>
  <c r="G50" i="53" s="1"/>
  <c r="F270" i="54"/>
  <c r="G54" i="53" s="1"/>
  <c r="F52" i="53"/>
  <c r="F266" i="54"/>
  <c r="F254" i="54"/>
  <c r="D269" i="54"/>
  <c r="G36" i="53" s="1"/>
  <c r="D268" i="54"/>
  <c r="M158" i="54"/>
  <c r="J32" i="27" s="1"/>
  <c r="I42" i="53"/>
  <c r="G266" i="54"/>
  <c r="F28" i="53" s="1"/>
  <c r="I38" i="52"/>
  <c r="M157" i="54"/>
  <c r="J31" i="27" s="1"/>
  <c r="M159" i="54"/>
  <c r="J33" i="27" s="1"/>
  <c r="N31" i="27"/>
  <c r="AE342" i="54"/>
  <c r="AD350" i="54"/>
  <c r="AE347" i="54"/>
  <c r="AE331" i="54"/>
  <c r="AD344" i="54"/>
  <c r="AD310" i="54"/>
  <c r="AE332" i="54"/>
  <c r="AE307" i="54"/>
  <c r="AE338" i="54"/>
  <c r="AD332" i="54"/>
  <c r="AE350" i="54"/>
  <c r="AD322" i="54"/>
  <c r="AE313" i="54"/>
  <c r="AD340" i="54"/>
  <c r="AE310" i="54"/>
  <c r="AD349" i="54"/>
  <c r="AE352" i="54"/>
  <c r="AE340" i="54"/>
  <c r="AE339" i="54"/>
  <c r="AE351" i="54"/>
  <c r="AD335" i="54"/>
  <c r="AD345" i="54"/>
  <c r="AE327" i="54"/>
  <c r="AD354" i="54"/>
  <c r="AE320" i="54"/>
  <c r="AE344" i="54"/>
  <c r="AD308" i="54"/>
  <c r="AE308" i="54"/>
  <c r="AE318" i="54"/>
  <c r="AE333" i="54"/>
  <c r="AE343" i="54"/>
  <c r="AD311" i="54"/>
  <c r="AD330" i="54"/>
  <c r="AD351" i="54"/>
  <c r="AD315" i="54"/>
  <c r="AD346" i="54"/>
  <c r="AE330" i="54"/>
  <c r="AD318" i="54"/>
  <c r="AE346" i="54"/>
  <c r="AE326" i="54"/>
  <c r="AE312" i="54"/>
  <c r="AE329" i="54"/>
  <c r="AD313" i="54"/>
  <c r="AD320" i="54"/>
  <c r="AE321" i="54"/>
  <c r="AD329" i="54"/>
  <c r="G62" i="55" l="1"/>
  <c r="Q115" i="54" s="1"/>
  <c r="J62" i="55" s="1"/>
  <c r="G71" i="55"/>
  <c r="Q124" i="54" s="1"/>
  <c r="J71" i="55" s="1"/>
  <c r="Q130" i="54"/>
  <c r="J77" i="55" s="1"/>
  <c r="Q132" i="54"/>
  <c r="J79" i="55" s="1"/>
  <c r="Q125" i="54"/>
  <c r="J72" i="55" s="1"/>
  <c r="Q127" i="54"/>
  <c r="J74" i="55" s="1"/>
  <c r="Q129" i="54"/>
  <c r="J76" i="55" s="1"/>
  <c r="Q131" i="54"/>
  <c r="J78" i="55" s="1"/>
  <c r="Q126" i="54"/>
  <c r="J73" i="55" s="1"/>
  <c r="Q128" i="54"/>
  <c r="J75" i="55" s="1"/>
  <c r="Q122" i="54"/>
  <c r="J69" i="55" s="1"/>
  <c r="Q116" i="54"/>
  <c r="J63" i="55" s="1"/>
  <c r="Q117" i="54"/>
  <c r="J64" i="55" s="1"/>
  <c r="Q118" i="54"/>
  <c r="J65" i="55" s="1"/>
  <c r="Q119" i="54"/>
  <c r="J66" i="55" s="1"/>
  <c r="Q120" i="54"/>
  <c r="J67" i="55" s="1"/>
  <c r="G19" i="27"/>
  <c r="N19" i="27" s="1"/>
  <c r="G25" i="27"/>
  <c r="N25" i="27" s="1"/>
  <c r="G22" i="27"/>
  <c r="N22" i="27" s="1"/>
  <c r="G23" i="27"/>
  <c r="N23" i="27" s="1"/>
  <c r="G30" i="27"/>
  <c r="N30" i="27" s="1"/>
  <c r="G20" i="27"/>
  <c r="N20" i="27" s="1"/>
  <c r="G21" i="27"/>
  <c r="N21" i="27" s="1"/>
  <c r="G26" i="27"/>
  <c r="N26" i="27" s="1"/>
  <c r="G28" i="27"/>
  <c r="N28" i="27" s="1"/>
  <c r="G17" i="27"/>
  <c r="N17" i="27" s="1"/>
  <c r="G24" i="27"/>
  <c r="N24" i="27" s="1"/>
  <c r="G27" i="27"/>
  <c r="N27" i="27" s="1"/>
  <c r="G29" i="27"/>
  <c r="N29" i="27" s="1"/>
  <c r="G18" i="27"/>
  <c r="N18" i="27" s="1"/>
  <c r="G16" i="27"/>
  <c r="N16" i="27" s="1"/>
  <c r="J18" i="27"/>
  <c r="R89" i="54"/>
  <c r="J20" i="55" s="1"/>
  <c r="R107" i="54"/>
  <c r="J38" i="55" s="1"/>
  <c r="R94" i="54"/>
  <c r="J25" i="55" s="1"/>
  <c r="R103" i="54"/>
  <c r="J34" i="55" s="1"/>
  <c r="R101" i="54"/>
  <c r="J32" i="55" s="1"/>
  <c r="R105" i="54"/>
  <c r="J36" i="55" s="1"/>
  <c r="R97" i="54"/>
  <c r="J28" i="55" s="1"/>
  <c r="R93" i="54"/>
  <c r="J24" i="55" s="1"/>
  <c r="R95" i="54"/>
  <c r="J26" i="55" s="1"/>
  <c r="R91" i="54"/>
  <c r="R96" i="54"/>
  <c r="J27" i="55" s="1"/>
  <c r="R106" i="54"/>
  <c r="J37" i="55" s="1"/>
  <c r="R104" i="54"/>
  <c r="J35" i="55" s="1"/>
  <c r="R102" i="54"/>
  <c r="J33" i="55" s="1"/>
  <c r="R90" i="54"/>
  <c r="J21" i="55" s="1"/>
  <c r="R100" i="54"/>
  <c r="J31" i="55" s="1"/>
  <c r="R92" i="54"/>
  <c r="J23" i="55" s="1"/>
  <c r="R99" i="54"/>
  <c r="J30" i="55" s="1"/>
  <c r="D287" i="54"/>
  <c r="D273" i="54"/>
  <c r="G34" i="53"/>
  <c r="J82" i="55" l="1"/>
  <c r="O12" i="27"/>
  <c r="T138" i="54" s="1"/>
  <c r="H16" i="53" s="1"/>
  <c r="F264" i="54" s="1"/>
  <c r="R108" i="54"/>
  <c r="T87" i="54" s="1"/>
  <c r="J22" i="55"/>
  <c r="D288" i="54"/>
  <c r="E286" i="54"/>
  <c r="E60" i="53" s="1"/>
  <c r="P62" i="55" l="1"/>
  <c r="N107" i="55" s="1"/>
  <c r="Q135" i="54"/>
  <c r="T115" i="54" s="1"/>
  <c r="H15" i="53" s="1"/>
  <c r="E264" i="54" s="1"/>
  <c r="H62" i="53"/>
  <c r="J39" i="55"/>
  <c r="H63" i="53"/>
  <c r="D289" i="54"/>
  <c r="D290" i="54" s="1"/>
  <c r="E287" i="54"/>
  <c r="M60" i="53" s="1"/>
  <c r="H64" i="53" l="1"/>
  <c r="P62" i="53"/>
  <c r="E288" i="54"/>
  <c r="E289" i="54" s="1"/>
  <c r="D291" i="54"/>
  <c r="P63" i="53"/>
  <c r="P64" i="53" l="1"/>
  <c r="E70" i="53"/>
  <c r="H72" i="53" s="1"/>
  <c r="D292" i="54"/>
  <c r="E290" i="54"/>
  <c r="H73" i="53"/>
  <c r="M70" i="53"/>
  <c r="P76" i="53" l="1"/>
  <c r="P72" i="53"/>
  <c r="H74" i="53"/>
  <c r="E291" i="54"/>
  <c r="D293" i="54"/>
  <c r="E80" i="53"/>
  <c r="P73" i="53"/>
  <c r="E81" i="53" l="1"/>
  <c r="H82" i="53"/>
  <c r="E226" i="54"/>
  <c r="E212" i="54"/>
  <c r="E211" i="54"/>
  <c r="E292" i="54"/>
  <c r="D294" i="54"/>
  <c r="D295" i="54" s="1"/>
  <c r="D296" i="54" s="1"/>
  <c r="D297" i="54" s="1"/>
  <c r="D298" i="54" s="1"/>
  <c r="D299" i="54" s="1"/>
  <c r="D300" i="54" s="1"/>
  <c r="D301" i="54" s="1"/>
  <c r="D302" i="54" s="1"/>
  <c r="D303" i="54" s="1"/>
  <c r="D304" i="54" s="1"/>
  <c r="D305" i="54" s="1"/>
  <c r="D306" i="54" s="1"/>
  <c r="D307" i="54" s="1"/>
  <c r="D308" i="54" s="1"/>
  <c r="H83" i="53"/>
  <c r="M80" i="53"/>
  <c r="P82" i="53" s="1"/>
  <c r="H86" i="53"/>
  <c r="P74" i="53"/>
  <c r="P78" i="53" s="1"/>
  <c r="AE304" i="54"/>
  <c r="AE237" i="54"/>
  <c r="AE305" i="54"/>
  <c r="AE206" i="54"/>
  <c r="AE240" i="54"/>
  <c r="AD218" i="54"/>
  <c r="AE255" i="54"/>
  <c r="AE252" i="54"/>
  <c r="AD299" i="54"/>
  <c r="AD272" i="54"/>
  <c r="AE280" i="54"/>
  <c r="AD216" i="54"/>
  <c r="AE269" i="54"/>
  <c r="AD210" i="54"/>
  <c r="AE295" i="54"/>
  <c r="AE215" i="54"/>
  <c r="AD193" i="54"/>
  <c r="AE286" i="54"/>
  <c r="AD265" i="54"/>
  <c r="AE202" i="54"/>
  <c r="AD269" i="54"/>
  <c r="AD245" i="54"/>
  <c r="AD247" i="54"/>
  <c r="AE226" i="54"/>
  <c r="AE303" i="54"/>
  <c r="AD239" i="54"/>
  <c r="AD294" i="54"/>
  <c r="AD291" i="54"/>
  <c r="AE266" i="54"/>
  <c r="AD295" i="54"/>
  <c r="AE290" i="54"/>
  <c r="AD213" i="54"/>
  <c r="AD219" i="54"/>
  <c r="AD252" i="54"/>
  <c r="AE250" i="54"/>
  <c r="AD222" i="54"/>
  <c r="AD264" i="54"/>
  <c r="AE243" i="54"/>
  <c r="AD279" i="54"/>
  <c r="AE291" i="54"/>
  <c r="AD270" i="54"/>
  <c r="AE242" i="54"/>
  <c r="AE232" i="54"/>
  <c r="AD199" i="54"/>
  <c r="AE193" i="54"/>
  <c r="AD248" i="54"/>
  <c r="AD217" i="54"/>
  <c r="AD202" i="54"/>
  <c r="AD223" i="54"/>
  <c r="AD267" i="54"/>
  <c r="AE231" i="54"/>
  <c r="AE282" i="54"/>
  <c r="AE198" i="54"/>
  <c r="AE196" i="54"/>
  <c r="AD255" i="54"/>
  <c r="AE294" i="54"/>
  <c r="AE259" i="54"/>
  <c r="AE195" i="54"/>
  <c r="AD300" i="54"/>
  <c r="AD301" i="54"/>
  <c r="AD227" i="54"/>
  <c r="AD197" i="54"/>
  <c r="AE289" i="54"/>
  <c r="AE276" i="54"/>
  <c r="AD250" i="54"/>
  <c r="AD251" i="54"/>
  <c r="AD258" i="54"/>
  <c r="AE245" i="54"/>
  <c r="AD280" i="54"/>
  <c r="AE263" i="54"/>
  <c r="AE285" i="54"/>
  <c r="AD228" i="54"/>
  <c r="AD305" i="54"/>
  <c r="AE205" i="54"/>
  <c r="AD266" i="54"/>
  <c r="AE191" i="54"/>
  <c r="AD224" i="54"/>
  <c r="AE277" i="54"/>
  <c r="AD212" i="54"/>
  <c r="AE201" i="54"/>
  <c r="AE228" i="54"/>
  <c r="AE227" i="54"/>
  <c r="AE253" i="54"/>
  <c r="AE248" i="54"/>
  <c r="AE194" i="54"/>
  <c r="AD232" i="54"/>
  <c r="AD226" i="54"/>
  <c r="AD235" i="54"/>
  <c r="AE254" i="54"/>
  <c r="AE209" i="54"/>
  <c r="AE251" i="54"/>
  <c r="AD278" i="54"/>
  <c r="AD229" i="54"/>
  <c r="AD275" i="54"/>
  <c r="AD274" i="54"/>
  <c r="AD277" i="54"/>
  <c r="AD263" i="54"/>
  <c r="AD243" i="54"/>
  <c r="AE217" i="54"/>
  <c r="AE210" i="54"/>
  <c r="AE275" i="54"/>
  <c r="AE278" i="54"/>
  <c r="AD289" i="54"/>
  <c r="AE225" i="54"/>
  <c r="AD253" i="54"/>
  <c r="AE207" i="54"/>
  <c r="AD298" i="54"/>
  <c r="AD246" i="54"/>
  <c r="AE236" i="54"/>
  <c r="AD268" i="54"/>
  <c r="AD276" i="54"/>
  <c r="AD187" i="54"/>
  <c r="AE229" i="54"/>
  <c r="AD220" i="54"/>
  <c r="AE213" i="54"/>
  <c r="AD191" i="54"/>
  <c r="AE239" i="54"/>
  <c r="AD290" i="54"/>
  <c r="AD271" i="54"/>
  <c r="AE233" i="54"/>
  <c r="AE203" i="54"/>
  <c r="AE188" i="54"/>
  <c r="AE219" i="54"/>
  <c r="AE244" i="54"/>
  <c r="AE216" i="54"/>
  <c r="AE298" i="54"/>
  <c r="AE287" i="54"/>
  <c r="AD208" i="54"/>
  <c r="AD238" i="54"/>
  <c r="AE223" i="54"/>
  <c r="AE261" i="54"/>
  <c r="AD236" i="54"/>
  <c r="AD286" i="54"/>
  <c r="AE208" i="54"/>
  <c r="AE214" i="54"/>
  <c r="AD303" i="54"/>
  <c r="AE189" i="54"/>
  <c r="AD257" i="54"/>
  <c r="AD244" i="54"/>
  <c r="AD249" i="54"/>
  <c r="AE247" i="54"/>
  <c r="AD285" i="54"/>
  <c r="AD204" i="54"/>
  <c r="AE234" i="54"/>
  <c r="AD233" i="54"/>
  <c r="AE296" i="54"/>
  <c r="AD297" i="54"/>
  <c r="AD231" i="54"/>
  <c r="AE272" i="54"/>
  <c r="AD304" i="54"/>
  <c r="AD214" i="54"/>
  <c r="AE200" i="54"/>
  <c r="AE279" i="54"/>
  <c r="AE199" i="54"/>
  <c r="AD242" i="54"/>
  <c r="AE297" i="54"/>
  <c r="AD259" i="54"/>
  <c r="AE288" i="54"/>
  <c r="AD288" i="54"/>
  <c r="AE265" i="54"/>
  <c r="AE246" i="54"/>
  <c r="AD256" i="54"/>
  <c r="AE241" i="54"/>
  <c r="AD262" i="54"/>
  <c r="AE190" i="54"/>
  <c r="AE293" i="54"/>
  <c r="AD207" i="54"/>
  <c r="AD273" i="54"/>
  <c r="AE267" i="54"/>
  <c r="AD282" i="54"/>
  <c r="AE256" i="54"/>
  <c r="AD196" i="54"/>
  <c r="AD215" i="54"/>
  <c r="AD189" i="54"/>
  <c r="AD206" i="54"/>
  <c r="AD241" i="54"/>
  <c r="AD261" i="54"/>
  <c r="AD254" i="54"/>
  <c r="AE204" i="54"/>
  <c r="AD283" i="54"/>
  <c r="AD200" i="54"/>
  <c r="AD192" i="54"/>
  <c r="AE274" i="54"/>
  <c r="AD302" i="54"/>
  <c r="AE264" i="54"/>
  <c r="AD198" i="54"/>
  <c r="AE230" i="54"/>
  <c r="AD194" i="54"/>
  <c r="AD292" i="54"/>
  <c r="AD230" i="54"/>
  <c r="AD234" i="54"/>
  <c r="AE192" i="54"/>
  <c r="AD221" i="54"/>
  <c r="AE187" i="54"/>
  <c r="AE301" i="54"/>
  <c r="AD240" i="54"/>
  <c r="AE299" i="54"/>
  <c r="AD293" i="54"/>
  <c r="AE281" i="54"/>
  <c r="AD281" i="54"/>
  <c r="AE300" i="54"/>
  <c r="AD201" i="54"/>
  <c r="AD190" i="54"/>
  <c r="AD211" i="54"/>
  <c r="AD284" i="54"/>
  <c r="AE271" i="54"/>
  <c r="AE238" i="54"/>
  <c r="AE235" i="54"/>
  <c r="AE212" i="54"/>
  <c r="AE268" i="54"/>
  <c r="AE270" i="54"/>
  <c r="AD260" i="54"/>
  <c r="AE258" i="54"/>
  <c r="AE249" i="54"/>
  <c r="AE292" i="54"/>
  <c r="AD287" i="54"/>
  <c r="AE283" i="54"/>
  <c r="AE284" i="54"/>
  <c r="AE273" i="54"/>
  <c r="AD203" i="54"/>
  <c r="AD209" i="54"/>
  <c r="AE218" i="54"/>
  <c r="AD296" i="54"/>
  <c r="AD237" i="54"/>
  <c r="AD205" i="54"/>
  <c r="AE220" i="54"/>
  <c r="AE197" i="54"/>
  <c r="AD195" i="54"/>
  <c r="AE306" i="54"/>
  <c r="AE302" i="54"/>
  <c r="AE221" i="54"/>
  <c r="AE211" i="54"/>
  <c r="AD306" i="54"/>
  <c r="AE224" i="54"/>
  <c r="AE262" i="54"/>
  <c r="AE257" i="54"/>
  <c r="AD188" i="54"/>
  <c r="AE222" i="54"/>
  <c r="AE260" i="54"/>
  <c r="AD225" i="54"/>
  <c r="D187" i="54" l="1"/>
  <c r="D200" i="54"/>
  <c r="I34" i="38" s="1"/>
  <c r="J34" i="38" s="1"/>
  <c r="D204" i="54"/>
  <c r="D197" i="54"/>
  <c r="I31" i="38" s="1"/>
  <c r="J31" i="38" s="1"/>
  <c r="D193" i="54"/>
  <c r="I27" i="38" s="1"/>
  <c r="J27" i="38" s="1"/>
  <c r="D206" i="54"/>
  <c r="D190" i="54"/>
  <c r="I24" i="38" s="1"/>
  <c r="J24" i="38" s="1"/>
  <c r="D203" i="54"/>
  <c r="I37" i="38" s="1"/>
  <c r="J37" i="38" s="1"/>
  <c r="D199" i="54"/>
  <c r="I33" i="38" s="1"/>
  <c r="J33" i="38" s="1"/>
  <c r="D189" i="54"/>
  <c r="D196" i="54"/>
  <c r="I30" i="38" s="1"/>
  <c r="J30" i="38" s="1"/>
  <c r="D192" i="54"/>
  <c r="I26" i="38" s="1"/>
  <c r="J26" i="38" s="1"/>
  <c r="P66" i="53" s="1"/>
  <c r="P68" i="53" s="1"/>
  <c r="D191" i="54"/>
  <c r="I25" i="38" s="1"/>
  <c r="J25" i="38" s="1"/>
  <c r="D205" i="54"/>
  <c r="D195" i="54"/>
  <c r="I29" i="38" s="1"/>
  <c r="J29" i="38" s="1"/>
  <c r="D202" i="54"/>
  <c r="I36" i="38" s="1"/>
  <c r="J36" i="38" s="1"/>
  <c r="D188" i="54"/>
  <c r="I22" i="38" s="1"/>
  <c r="D201" i="54"/>
  <c r="I35" i="38" s="1"/>
  <c r="J35" i="38" s="1"/>
  <c r="D198" i="54"/>
  <c r="I32" i="38" s="1"/>
  <c r="J32" i="38" s="1"/>
  <c r="D194" i="54"/>
  <c r="I28" i="38" s="1"/>
  <c r="J28" i="38" s="1"/>
  <c r="D207" i="54"/>
  <c r="I41" i="38" s="1"/>
  <c r="E207" i="54" s="1"/>
  <c r="D186" i="54"/>
  <c r="I20" i="38" s="1"/>
  <c r="D211" i="54"/>
  <c r="I49" i="38" s="1"/>
  <c r="J49" i="38" s="1"/>
  <c r="D216" i="54"/>
  <c r="I54" i="38" s="1"/>
  <c r="J54" i="38" s="1"/>
  <c r="D212" i="54"/>
  <c r="I50" i="38" s="1"/>
  <c r="J50" i="38" s="1"/>
  <c r="D225" i="54"/>
  <c r="I63" i="38" s="1"/>
  <c r="J63" i="38" s="1"/>
  <c r="D227" i="54"/>
  <c r="I65" i="38" s="1"/>
  <c r="J65" i="38" s="1"/>
  <c r="D224" i="54"/>
  <c r="I62" i="38" s="1"/>
  <c r="J62" i="38" s="1"/>
  <c r="D226" i="54"/>
  <c r="I64" i="38" s="1"/>
  <c r="J64" i="38" s="1"/>
  <c r="D213" i="54"/>
  <c r="I51" i="38" s="1"/>
  <c r="D221" i="54"/>
  <c r="I59" i="38" s="1"/>
  <c r="J59" i="38" s="1"/>
  <c r="D222" i="54"/>
  <c r="I60" i="38" s="1"/>
  <c r="J60" i="38" s="1"/>
  <c r="D218" i="54"/>
  <c r="I56" i="38" s="1"/>
  <c r="J56" i="38" s="1"/>
  <c r="D214" i="54"/>
  <c r="I52" i="38" s="1"/>
  <c r="J52" i="38" s="1"/>
  <c r="D230" i="54"/>
  <c r="I68" i="38" s="1"/>
  <c r="D219" i="54"/>
  <c r="I57" i="38" s="1"/>
  <c r="J57" i="38" s="1"/>
  <c r="D228" i="54"/>
  <c r="I66" i="38" s="1"/>
  <c r="J66" i="38" s="1"/>
  <c r="D220" i="54"/>
  <c r="I58" i="38" s="1"/>
  <c r="J58" i="38" s="1"/>
  <c r="D215" i="54"/>
  <c r="I53" i="38" s="1"/>
  <c r="J53" i="38" s="1"/>
  <c r="D217" i="54"/>
  <c r="I55" i="38" s="1"/>
  <c r="J55" i="38" s="1"/>
  <c r="D223" i="54"/>
  <c r="I61" i="38" s="1"/>
  <c r="J61" i="38" s="1"/>
  <c r="D229" i="54"/>
  <c r="I67" i="38" s="1"/>
  <c r="J67" i="38" s="1"/>
  <c r="I21" i="38"/>
  <c r="E187" i="54" s="1"/>
  <c r="I23" i="38"/>
  <c r="I39" i="38"/>
  <c r="I40" i="38"/>
  <c r="I38" i="38"/>
  <c r="H76" i="53"/>
  <c r="H78" i="53" s="1"/>
  <c r="H66" i="53"/>
  <c r="H68" i="53" s="1"/>
  <c r="E293" i="54"/>
  <c r="E294" i="54" s="1"/>
  <c r="E295" i="54" s="1"/>
  <c r="E296" i="54" s="1"/>
  <c r="E297" i="54" s="1"/>
  <c r="E298" i="54" s="1"/>
  <c r="E299" i="54" s="1"/>
  <c r="E300" i="54" s="1"/>
  <c r="E301" i="54" s="1"/>
  <c r="E302" i="54" s="1"/>
  <c r="E303" i="54" s="1"/>
  <c r="E304" i="54" s="1"/>
  <c r="E305" i="54" s="1"/>
  <c r="E306" i="54" s="1"/>
  <c r="E307" i="54" s="1"/>
  <c r="D309" i="54"/>
  <c r="P83" i="53"/>
  <c r="P84" i="53" s="1"/>
  <c r="H84" i="53"/>
  <c r="H88" i="53" s="1"/>
  <c r="P86" i="53"/>
  <c r="E90" i="53"/>
  <c r="E213" i="54" l="1"/>
  <c r="E188" i="54"/>
  <c r="H93" i="53"/>
  <c r="H92" i="53"/>
  <c r="E186" i="54"/>
  <c r="J41" i="38"/>
  <c r="J39" i="38"/>
  <c r="E230" i="54"/>
  <c r="J68" i="38" s="1"/>
  <c r="J40" i="38"/>
  <c r="J23" i="38"/>
  <c r="J38" i="38"/>
  <c r="E308" i="54"/>
  <c r="D310" i="54"/>
  <c r="E310" i="54" s="1"/>
  <c r="H96" i="53"/>
  <c r="P88" i="53"/>
  <c r="M90" i="53"/>
  <c r="J51" i="38" l="1"/>
  <c r="K49" i="38" s="1"/>
  <c r="E231" i="54"/>
  <c r="J22" i="38"/>
  <c r="E208" i="54"/>
  <c r="AG186" i="54" s="1"/>
  <c r="H19" i="53" s="1"/>
  <c r="H94" i="53"/>
  <c r="H98" i="53" s="1"/>
  <c r="P96" i="53"/>
  <c r="P92" i="53"/>
  <c r="J20" i="38"/>
  <c r="J21" i="38"/>
  <c r="E309" i="54"/>
  <c r="D311" i="54"/>
  <c r="P93" i="53"/>
  <c r="E100" i="53"/>
  <c r="H102" i="53" s="1"/>
  <c r="K20" i="38" l="1"/>
  <c r="E259" i="54"/>
  <c r="E311" i="54"/>
  <c r="D312" i="54"/>
  <c r="P94" i="53"/>
  <c r="P98" i="53" s="1"/>
  <c r="H106" i="53"/>
  <c r="H103" i="53"/>
  <c r="H104" i="53" s="1"/>
  <c r="M100" i="53"/>
  <c r="P106" i="53" l="1"/>
  <c r="P102" i="53"/>
  <c r="E312" i="54"/>
  <c r="D313" i="54"/>
  <c r="H108" i="53"/>
  <c r="P103" i="53"/>
  <c r="E110" i="53"/>
  <c r="H116" i="53" l="1"/>
  <c r="H112" i="53"/>
  <c r="E313" i="54"/>
  <c r="D314" i="54"/>
  <c r="P104" i="53"/>
  <c r="P108" i="53" s="1"/>
  <c r="M110" i="53"/>
  <c r="H113" i="53"/>
  <c r="P116" i="53" l="1"/>
  <c r="P112" i="53"/>
  <c r="E314" i="54"/>
  <c r="D315" i="54"/>
  <c r="P113" i="53"/>
  <c r="H114" i="53"/>
  <c r="H118" i="53" s="1"/>
  <c r="E120" i="53"/>
  <c r="H122" i="53" s="1"/>
  <c r="E315" i="54" l="1"/>
  <c r="D316" i="54"/>
  <c r="H123" i="53"/>
  <c r="H124" i="53" s="1"/>
  <c r="P114" i="53"/>
  <c r="P118" i="53" s="1"/>
  <c r="H126" i="53"/>
  <c r="M120" i="53"/>
  <c r="P123" i="53" l="1"/>
  <c r="P122" i="53"/>
  <c r="E316" i="54"/>
  <c r="D317" i="54"/>
  <c r="E317" i="54" s="1"/>
  <c r="P126" i="53"/>
  <c r="H128" i="53"/>
  <c r="E130" i="53"/>
  <c r="E160" i="53"/>
  <c r="H162" i="53" s="1"/>
  <c r="P124" i="53" l="1"/>
  <c r="P128" i="53" s="1"/>
  <c r="H136" i="53"/>
  <c r="H132" i="53"/>
  <c r="D318" i="54"/>
  <c r="H133" i="53"/>
  <c r="M130" i="53"/>
  <c r="P136" i="53" l="1"/>
  <c r="P132" i="53"/>
  <c r="E318" i="54"/>
  <c r="D319" i="54"/>
  <c r="E140" i="53"/>
  <c r="H142" i="53" s="1"/>
  <c r="H134" i="53"/>
  <c r="H138" i="53" s="1"/>
  <c r="P133" i="53"/>
  <c r="E319" i="54" l="1"/>
  <c r="D320" i="54"/>
  <c r="H143" i="53"/>
  <c r="H146" i="53"/>
  <c r="M140" i="53"/>
  <c r="P142" i="53" s="1"/>
  <c r="P134" i="53"/>
  <c r="P138" i="53" s="1"/>
  <c r="E320" i="54" l="1"/>
  <c r="D321" i="54"/>
  <c r="H144" i="53"/>
  <c r="H148" i="53" s="1"/>
  <c r="E150" i="53"/>
  <c r="H152" i="53" s="1"/>
  <c r="P143" i="53"/>
  <c r="P146" i="53"/>
  <c r="E321" i="54" l="1"/>
  <c r="D322" i="54"/>
  <c r="P144" i="53"/>
  <c r="P148" i="53" s="1"/>
  <c r="H153" i="53"/>
  <c r="H156" i="53"/>
  <c r="M150" i="53"/>
  <c r="P152" i="53" s="1"/>
  <c r="D323" i="54" l="1"/>
  <c r="E322" i="54"/>
  <c r="M160" i="53"/>
  <c r="P162" i="53" s="1"/>
  <c r="P153" i="53"/>
  <c r="P156" i="53"/>
  <c r="H154" i="53"/>
  <c r="H158" i="53" s="1"/>
  <c r="D324" i="54" l="1"/>
  <c r="E323" i="54"/>
  <c r="H166" i="53"/>
  <c r="H163" i="53"/>
  <c r="P154" i="53"/>
  <c r="P158" i="53" s="1"/>
  <c r="D325" i="54" l="1"/>
  <c r="E324" i="54"/>
  <c r="H164" i="53"/>
  <c r="H168" i="53" s="1"/>
  <c r="P163" i="53"/>
  <c r="P166" i="53"/>
  <c r="D326" i="54" l="1"/>
  <c r="E325" i="54"/>
  <c r="P164" i="53"/>
  <c r="P168" i="53" s="1"/>
  <c r="D327" i="54" l="1"/>
  <c r="E326" i="54"/>
  <c r="D328" i="54" l="1"/>
  <c r="E327" i="54"/>
  <c r="D329" i="54" l="1"/>
  <c r="E328" i="54"/>
  <c r="D330" i="54" l="1"/>
  <c r="E329" i="54"/>
  <c r="D331" i="54" l="1"/>
  <c r="E330" i="54"/>
  <c r="D332" i="54" l="1"/>
  <c r="E331" i="54"/>
  <c r="D333" i="54" l="1"/>
  <c r="E332" i="54"/>
  <c r="D334" i="54" l="1"/>
  <c r="E333" i="54"/>
  <c r="D335" i="54" l="1"/>
  <c r="E334" i="54"/>
  <c r="D336" i="54" l="1"/>
  <c r="E335" i="54"/>
  <c r="D337" i="54" l="1"/>
  <c r="E336" i="54"/>
  <c r="D338" i="54" l="1"/>
  <c r="E337" i="54"/>
  <c r="D339" i="54" l="1"/>
  <c r="E338" i="54"/>
  <c r="D340" i="54" l="1"/>
  <c r="E339" i="54"/>
  <c r="D341" i="54" l="1"/>
  <c r="E340" i="54"/>
  <c r="D342" i="54" l="1"/>
  <c r="E341" i="54"/>
  <c r="D343" i="54" l="1"/>
  <c r="E342" i="54"/>
  <c r="D344" i="54" l="1"/>
  <c r="E343" i="54"/>
  <c r="D345" i="54" l="1"/>
  <c r="E344" i="54"/>
  <c r="D346" i="54" l="1"/>
  <c r="E345" i="54"/>
  <c r="D347" i="54" l="1"/>
  <c r="E346" i="54"/>
  <c r="D348" i="54" l="1"/>
  <c r="E347" i="54"/>
  <c r="D349" i="54" l="1"/>
  <c r="E348" i="54"/>
  <c r="D350" i="54" l="1"/>
  <c r="E349" i="54"/>
  <c r="D351" i="54" l="1"/>
  <c r="E351" i="54" s="1"/>
  <c r="E350" i="54"/>
  <c r="J18" i="55" l="1"/>
  <c r="H14" i="53"/>
  <c r="H17" i="53" l="1"/>
  <c r="D259" i="54" s="1"/>
  <c r="D264" i="54"/>
  <c r="H21" i="53"/>
  <c r="K18" i="55"/>
  <c r="N106" i="55" s="1"/>
  <c r="E244" i="54" l="1"/>
  <c r="Q11" i="53"/>
  <c r="K20" i="52" l="1"/>
  <c r="G255" i="54"/>
  <c r="G267" i="54" s="1"/>
  <c r="G269" i="54" l="1"/>
  <c r="G28" i="53" s="1"/>
  <c r="G268" i="54"/>
  <c r="G270" i="54"/>
  <c r="G30" i="53" s="1"/>
  <c r="G26" i="53" l="1"/>
  <c r="D274" i="54"/>
  <c r="D276" i="54" l="1"/>
  <c r="R50" i="53"/>
  <c r="F275" i="54"/>
  <c r="D275" i="54"/>
  <c r="H274" i="54" l="1"/>
  <c r="P54" i="53"/>
  <c r="F273" i="54"/>
  <c r="F274" i="54"/>
  <c r="O54" i="53" s="1"/>
</calcChain>
</file>

<file path=xl/sharedStrings.xml><?xml version="1.0" encoding="utf-8"?>
<sst xmlns="http://schemas.openxmlformats.org/spreadsheetml/2006/main" count="2619" uniqueCount="1020">
  <si>
    <r>
      <rPr>
        <vertAlign val="superscript"/>
        <sz val="11"/>
        <color indexed="8"/>
        <rFont val="Arial Narrow"/>
        <family val="2"/>
      </rPr>
      <t xml:space="preserve">1 </t>
    </r>
    <r>
      <rPr>
        <sz val="11"/>
        <color indexed="8"/>
        <rFont val="Arial Narrow"/>
        <family val="2"/>
      </rPr>
      <t xml:space="preserve">En caso de que las instalaciones que consumen electricidad se ubiquen en diferentes lugares (edificios / sedes) y disponga de los datos desagregados en función de los mismos, si lo desea, puede en esta celda especificar cuáles son y en la hoja 6_Resultados se reflejará el total de emisiones de alcance 1 y alcance 2 asociadas a cada uno de ellos. Tenga en cuenta que si el nombre de una sede aparece varias veces, éste ha de estar escrito exactamente de la misma manera. En caso contrario, el desglose de resultados por sedes será incorrecto.
</t>
    </r>
  </si>
  <si>
    <t>t CO₂eq</t>
  </si>
  <si>
    <t xml:space="preserve"> t CO₂eq</t>
  </si>
  <si>
    <t>Pequeña empresa</t>
  </si>
  <si>
    <t>Mediana empresa</t>
  </si>
  <si>
    <t>Microempresa</t>
  </si>
  <si>
    <t>Otras</t>
  </si>
  <si>
    <t>Combustible</t>
  </si>
  <si>
    <t>Valor</t>
  </si>
  <si>
    <t xml:space="preserve">Factor de emisión </t>
  </si>
  <si>
    <t>Fuente de información</t>
  </si>
  <si>
    <t>Gas butano (kg)</t>
  </si>
  <si>
    <t>Datos generales de la organización</t>
  </si>
  <si>
    <t>Madera</t>
  </si>
  <si>
    <t>Carbón vegetal</t>
  </si>
  <si>
    <t>Residuos de madera</t>
  </si>
  <si>
    <t>Astillas</t>
  </si>
  <si>
    <t>Pélet</t>
  </si>
  <si>
    <t>Residuos agrícolas</t>
  </si>
  <si>
    <t>ENERGÍAS RENOVABLES</t>
  </si>
  <si>
    <t>Año de cálculo</t>
  </si>
  <si>
    <t>Cantidad total
(kWh)</t>
  </si>
  <si>
    <t xml:space="preserve"> </t>
  </si>
  <si>
    <t>No</t>
  </si>
  <si>
    <t>Modelo de coche</t>
  </si>
  <si>
    <t>Tipo de Energía Renovable</t>
  </si>
  <si>
    <t>Cantidades parciales
(kg)</t>
  </si>
  <si>
    <t>Instalaciones fijas</t>
  </si>
  <si>
    <t>Hay que tener en cuenta que la "categoría de coche" en la web se refiere a las categorías SICE:</t>
  </si>
  <si>
    <t>Cumplimentar en caso de que la organización, para el desarrollo de su actividad:</t>
  </si>
  <si>
    <t>Listado</t>
  </si>
  <si>
    <t>A.- Agricultura, ganadería, silvicultura y pesca</t>
  </si>
  <si>
    <t>B.- Industrias extractivas</t>
  </si>
  <si>
    <t>C.- Industria manufacturera</t>
  </si>
  <si>
    <t>D.- Suministro de energía eléctrica, gas, vapor y aire acondicionado</t>
  </si>
  <si>
    <t>E.- Suministro de agua, actividades de saneamiento, gestión de residuos y descontaminación</t>
  </si>
  <si>
    <t>F.- Construcción</t>
  </si>
  <si>
    <t>G.- Comercio al por mayor y al por menor; reparación de vehículos de motor y motocicletas</t>
  </si>
  <si>
    <t>H.- Transporte y almacenamiento</t>
  </si>
  <si>
    <t>I.- Hostelería</t>
  </si>
  <si>
    <t>J.- Información y comunicaciones</t>
  </si>
  <si>
    <t>K.- Actividades financieras y de seguros</t>
  </si>
  <si>
    <t>L.- Actividades inmobiliarias</t>
  </si>
  <si>
    <t>M.- Actividades profesionales, científicas y técnicas</t>
  </si>
  <si>
    <t>N.- Actividades administrativas y servicios auxiliares</t>
  </si>
  <si>
    <t>O.- Administración pública y defensa; seguridad social obligatoria</t>
  </si>
  <si>
    <t>P.- Educación</t>
  </si>
  <si>
    <t>Q.- Actividades sanitarias y de servicios sociales</t>
  </si>
  <si>
    <t>R.- Actividades artísticas, recreativas y de entretenimiento</t>
  </si>
  <si>
    <t>S.- Otros servicios</t>
  </si>
  <si>
    <t>T.- Actividades de los hogares como empleadores de personal doméstico; actividades de los hogares como productores de bienes y servicios para uso propio</t>
  </si>
  <si>
    <t>U.- Actividades de organizaciones y organismos extraterritoriales</t>
  </si>
  <si>
    <t>Factor de conversión</t>
  </si>
  <si>
    <t>http://coches.idae.es/</t>
  </si>
  <si>
    <r>
      <t>Emisiones totales
(kg CO</t>
    </r>
    <r>
      <rPr>
        <b/>
        <vertAlign val="subscript"/>
        <sz val="10"/>
        <color indexed="9"/>
        <rFont val="Arial Narrow"/>
        <family val="2"/>
      </rPr>
      <t>2</t>
    </r>
    <r>
      <rPr>
        <b/>
        <sz val="10"/>
        <color indexed="9"/>
        <rFont val="Arial Narrow"/>
        <family val="2"/>
      </rPr>
      <t>eq)</t>
    </r>
  </si>
  <si>
    <r>
      <t>Emisiones parciales
(kg CO</t>
    </r>
    <r>
      <rPr>
        <b/>
        <vertAlign val="subscript"/>
        <sz val="10"/>
        <color indexed="9"/>
        <rFont val="Arial Narrow"/>
        <family val="2"/>
      </rPr>
      <t>2</t>
    </r>
    <r>
      <rPr>
        <b/>
        <sz val="10"/>
        <color indexed="9"/>
        <rFont val="Arial Narrow"/>
        <family val="2"/>
      </rPr>
      <t>eq)</t>
    </r>
  </si>
  <si>
    <t>Carga inicial del equipo 
(kg)</t>
  </si>
  <si>
    <t>Cantidad total 
(kg)</t>
  </si>
  <si>
    <t>En caso de que la empresa disponga de GdO de la electricidad, el AHORRO de emisiones estimado en relación al mix eléctrico español para el año 2012, asciende a:</t>
  </si>
  <si>
    <t>Energía consumida / vendida (kWh)</t>
  </si>
  <si>
    <t>Valor numérico</t>
  </si>
  <si>
    <t>empleado</t>
  </si>
  <si>
    <t>E10 (l)</t>
  </si>
  <si>
    <t>E85 (l)</t>
  </si>
  <si>
    <t>Otros (ud)</t>
  </si>
  <si>
    <t>Administración Pública</t>
  </si>
  <si>
    <t>http://eur-lex.europa.eu/LexUriServ/LexUriServ.do?uri=OJ:L:2003:124:0036:0041:es:PDF</t>
  </si>
  <si>
    <t xml:space="preserve">Sí </t>
  </si>
  <si>
    <t>CONTENIDO</t>
  </si>
  <si>
    <t>Huella de carbono Alcance 1: Combustibles fósiles</t>
  </si>
  <si>
    <t>Huella de carbono Alcance 1: Fugas de gases fluorados (equipos de climatización y refrigeración)</t>
  </si>
  <si>
    <t>Huella de carbono Alcance 2: Electricidad</t>
  </si>
  <si>
    <t>Informe final: Resultados</t>
  </si>
  <si>
    <t>1.</t>
  </si>
  <si>
    <t>2.</t>
  </si>
  <si>
    <t>3.</t>
  </si>
  <si>
    <t>4.</t>
  </si>
  <si>
    <t>5.</t>
  </si>
  <si>
    <t>6.</t>
  </si>
  <si>
    <t>7.</t>
  </si>
  <si>
    <t xml:space="preserve"> Dato numérico a introducir en las unidades indicadas</t>
  </si>
  <si>
    <t xml:space="preserve"> Dato a introducir entre los considerados en el desplegable</t>
  </si>
  <si>
    <t xml:space="preserve"> Dato de cumplimentación voluntaria</t>
  </si>
  <si>
    <t xml:space="preserve"> Factores de emisión y Potenciales de calentamiento global</t>
  </si>
  <si>
    <t xml:space="preserve"> Resultado parcial de emisiones</t>
  </si>
  <si>
    <t xml:space="preserve"> Resultado total de emisiones</t>
  </si>
  <si>
    <t>INSTRUCCIONES PARA LA CUMPLIMENTACIÓN: USO DE LA CALCULADORA</t>
  </si>
  <si>
    <t>ALCANCE 1+2</t>
  </si>
  <si>
    <t>Refrigeración/climatización</t>
  </si>
  <si>
    <t>Inst. fijas</t>
  </si>
  <si>
    <t>Transp.</t>
  </si>
  <si>
    <t>Opción B.1 (Combustible consumido)</t>
  </si>
  <si>
    <t>Opción B.2 (km recorridos y modelo de coche)</t>
  </si>
  <si>
    <t xml:space="preserve">        Observaciones o explicaciones que servirán de ayuda para la correcta cumplimentación</t>
  </si>
  <si>
    <r>
      <rPr>
        <vertAlign val="superscript"/>
        <sz val="11"/>
        <color indexed="8"/>
        <rFont val="Arial Narrow"/>
        <family val="2"/>
      </rPr>
      <t xml:space="preserve">1 </t>
    </r>
    <r>
      <rPr>
        <sz val="11"/>
        <color indexed="8"/>
        <rFont val="Arial Narrow"/>
        <family val="2"/>
      </rPr>
      <t xml:space="preserve">En caso de tratarse de una empresa, el tamaño de la misma se establece en base a la Recomendación 2003/361/CE de la Comisión (Diario Oficial L 124 de 20.5.2003).
</t>
    </r>
  </si>
  <si>
    <t>1. Datos de la organización</t>
  </si>
  <si>
    <t>2. HC Alcance 1: Comb. fósiles</t>
  </si>
  <si>
    <t>3. HC Alcance 1: Fugas fluorados</t>
  </si>
  <si>
    <t>4. HC 2: Electricidad</t>
  </si>
  <si>
    <t>5. Inf. adicional: renovables</t>
  </si>
  <si>
    <t>6. Informe final: Resultados</t>
  </si>
  <si>
    <t>Comercializadora</t>
  </si>
  <si>
    <t>ENDESA ENERGIA, S.A.</t>
  </si>
  <si>
    <t>COMERCIALIZADORA LERSA , S.L.</t>
  </si>
  <si>
    <t>IBERDROLA GENERACION, S.A.U.</t>
  </si>
  <si>
    <t>LA UNION ELECTRO INDUSTRIAL, S.L. "UNIPERSONAL"</t>
  </si>
  <si>
    <t>FACTOR ENERGÍA, S.A.</t>
  </si>
  <si>
    <t>GDF SUEZ ESPAÑA, S.A.U.</t>
  </si>
  <si>
    <t>ALPIQ ENERGÍA ESPAÑA, S.A.U.</t>
  </si>
  <si>
    <t>UNION FENOSA COMERCIAL, S.L.</t>
  </si>
  <si>
    <t>GAS NATURAL COMERCIALIZADORA, S.A.</t>
  </si>
  <si>
    <t>GAS NATURAL SERVICIOS SDG, S.A.</t>
  </si>
  <si>
    <t>NEXUS ENERGIA, S.A.</t>
  </si>
  <si>
    <t>NATURGAS ENERGÍA COMERCIALIZADORA, S.A.U.</t>
  </si>
  <si>
    <t>ENÉRGYA VM GESTIÓN DE ENERGÍA, S.L.U.</t>
  </si>
  <si>
    <t>E.ON ENERGIA, S.L.</t>
  </si>
  <si>
    <t>ACCIONA GREEN ENERGY DEVELOPMENTS, S.L.</t>
  </si>
  <si>
    <t>GEOATLANTER, S.L.</t>
  </si>
  <si>
    <t>GESTERNOVA, S.A.</t>
  </si>
  <si>
    <t>NEXUS RENOVABLES, S.L.</t>
  </si>
  <si>
    <t>HIDROELÉCTRICA EL CARMEN ENERGÍA, S.L.</t>
  </si>
  <si>
    <t>ENARA GESTIÓN Y MEDIACIÓN, S.L.</t>
  </si>
  <si>
    <t>SOM ENERGÍA, S.C.C.L.</t>
  </si>
  <si>
    <t>ZENCER, S. COOP. AND</t>
  </si>
  <si>
    <t>Por defecto</t>
  </si>
  <si>
    <t>1.    OBSERVACIONES: DATOS GENERALES DE LA ORGANIZACIÓN</t>
  </si>
  <si>
    <t>2.    OBSERVACIONES: COMBUSTIBLES FÓSILES</t>
  </si>
  <si>
    <t>3.    OBSERVACIONES: FLUORADOS</t>
  </si>
  <si>
    <t>Nombre de la organización</t>
  </si>
  <si>
    <t>Año  de cálculo</t>
  </si>
  <si>
    <r>
      <t>t CO</t>
    </r>
    <r>
      <rPr>
        <b/>
        <vertAlign val="subscript"/>
        <sz val="11"/>
        <color indexed="23"/>
        <rFont val="Arial Narrow"/>
        <family val="2"/>
      </rPr>
      <t>2</t>
    </r>
    <r>
      <rPr>
        <b/>
        <sz val="11"/>
        <color indexed="23"/>
        <rFont val="Arial Narrow"/>
        <family val="2"/>
      </rPr>
      <t xml:space="preserve"> eq</t>
    </r>
  </si>
  <si>
    <r>
      <t>Estimación del ahorro de emisiones por la contratación de GdO (kg CO</t>
    </r>
    <r>
      <rPr>
        <b/>
        <vertAlign val="subscript"/>
        <sz val="10"/>
        <color indexed="27"/>
        <rFont val="Arial Narrow"/>
        <family val="2"/>
      </rPr>
      <t>2</t>
    </r>
    <r>
      <rPr>
        <b/>
        <sz val="10"/>
        <color indexed="27"/>
        <rFont val="Arial Narrow"/>
        <family val="2"/>
      </rPr>
      <t>eq)</t>
    </r>
  </si>
  <si>
    <t>Huella de carbono de alcance 1+2 del año de cálculo</t>
  </si>
  <si>
    <r>
      <t>t CO</t>
    </r>
    <r>
      <rPr>
        <b/>
        <vertAlign val="subscript"/>
        <sz val="10"/>
        <color indexed="23"/>
        <rFont val="Arial Narrow"/>
        <family val="2"/>
      </rPr>
      <t>2</t>
    </r>
    <r>
      <rPr>
        <b/>
        <sz val="10"/>
        <color indexed="23"/>
        <rFont val="Arial Narrow"/>
        <family val="2"/>
      </rPr>
      <t>eq</t>
    </r>
  </si>
  <si>
    <t>FACTORES DE EMISIÓN</t>
  </si>
  <si>
    <t>7. Factores de emisión, PCG, mix</t>
  </si>
  <si>
    <t>A.    INSTALACIONES FIJAS</t>
  </si>
  <si>
    <t>km recorridos</t>
  </si>
  <si>
    <t>R-404A</t>
  </si>
  <si>
    <t>R-407A</t>
  </si>
  <si>
    <t>R-407B</t>
  </si>
  <si>
    <t>R-407C</t>
  </si>
  <si>
    <t>R-407F</t>
  </si>
  <si>
    <t>R-410A</t>
  </si>
  <si>
    <t>R-410B</t>
  </si>
  <si>
    <t>R-413A</t>
  </si>
  <si>
    <t>R-417A</t>
  </si>
  <si>
    <t>R-417B</t>
  </si>
  <si>
    <t>R-422A</t>
  </si>
  <si>
    <t>R-422D</t>
  </si>
  <si>
    <t>R-424A</t>
  </si>
  <si>
    <t>R-426A</t>
  </si>
  <si>
    <t>R-427A</t>
  </si>
  <si>
    <t>R-428A</t>
  </si>
  <si>
    <t>R-434A</t>
  </si>
  <si>
    <t>R-437A</t>
  </si>
  <si>
    <t>R-438A</t>
  </si>
  <si>
    <t>R-442A</t>
  </si>
  <si>
    <t>R-507A</t>
  </si>
  <si>
    <t>Composición (%)</t>
  </si>
  <si>
    <t>R-125/143a/134a (44/52/4)</t>
  </si>
  <si>
    <t>R-32/125/134a (20/40/40)</t>
  </si>
  <si>
    <t xml:space="preserve">R-32/125/134a (10/70/20)  </t>
  </si>
  <si>
    <t>R-32/125/134a (23/25/52)</t>
  </si>
  <si>
    <t>R-32/125/134a (30/30/40)</t>
  </si>
  <si>
    <t xml:space="preserve">R-32/125 (50/50) </t>
  </si>
  <si>
    <t xml:space="preserve">R-32/125 (45/55) </t>
  </si>
  <si>
    <t>R-218/134a/600a (9/88/3)</t>
  </si>
  <si>
    <t>R-125/134a/600 (46,6/50/3,4)</t>
  </si>
  <si>
    <t>R-125/134a/600 (79/18,25/2,75)</t>
  </si>
  <si>
    <t>R-125/134a/600a (85,1/11,5/3,4)</t>
  </si>
  <si>
    <t>R-125/134a/600a (65,1/31,5/3,4)</t>
  </si>
  <si>
    <t>R-125/134a/600a/600/601a (50,5/47/0,9/1/0)</t>
  </si>
  <si>
    <t>R-134a/125/600/601a (93/5,1/1,3/0,6)</t>
  </si>
  <si>
    <t>R-32/125/143a/134a (15/25/10/50)</t>
  </si>
  <si>
    <t xml:space="preserve">R-125/143a/600a/290 (77,5/20/1,9/06)              </t>
  </si>
  <si>
    <t>R-125/143a/134a/600a (63,2/18/16/2,8)</t>
  </si>
  <si>
    <t>R-125/134a/600/601 (19,5/78,5/1,4/06)</t>
  </si>
  <si>
    <t>R-32/125/134a/600/601a (8,5/45/44,2/1,7/0,6)</t>
  </si>
  <si>
    <t>R-32/125/134a/152a/227ea (31/31/30/3/5)</t>
  </si>
  <si>
    <t>R-125/143a (50/50)</t>
  </si>
  <si>
    <t>Gases refrigerantes</t>
  </si>
  <si>
    <t>Fórmula  química</t>
  </si>
  <si>
    <t>Varias comercializadoras</t>
  </si>
  <si>
    <t>AÑO 1</t>
  </si>
  <si>
    <t>AÑO 2</t>
  </si>
  <si>
    <t>HC AÑO 1</t>
  </si>
  <si>
    <t>Año 1</t>
  </si>
  <si>
    <t>AÑO</t>
  </si>
  <si>
    <t>Año 2</t>
  </si>
  <si>
    <t>RESULTADOS ABSOLUTOS AÑO DE CÁLCULO</t>
  </si>
  <si>
    <t>HC AÑO 2</t>
  </si>
  <si>
    <t xml:space="preserve">                                          DATOS GENERALES DE LA ORGANIZACIÓN                                                                             </t>
  </si>
  <si>
    <t xml:space="preserve">                                  OBSERVACIONES / EXPLICACIONES. AYUDA PARA LA CORRECTA CUMPLIMENTACIÓN</t>
  </si>
  <si>
    <t>Mix 2013</t>
  </si>
  <si>
    <t>Se excluyen las emisiones derivadas de la electricidad comprada para ser revendida y las emisiones procedentes de la transmisión y distribución de la electricidad. Estas emisiones formarían parte de las emisiones indirectas de alcance 3, que no se incluyen en la presente calculadora.</t>
  </si>
  <si>
    <t>DERIVADOS ENERGÉTICOS PARA EL TRANSPORTE Y LA INDUSTRIA, S.A. (DETISA)</t>
  </si>
  <si>
    <r>
      <t>Emisiones
(kg CO</t>
    </r>
    <r>
      <rPr>
        <b/>
        <vertAlign val="subscript"/>
        <sz val="12"/>
        <color indexed="9"/>
        <rFont val="Arial Narrow"/>
        <family val="2"/>
      </rPr>
      <t>2</t>
    </r>
    <r>
      <rPr>
        <b/>
        <sz val="12"/>
        <color indexed="9"/>
        <rFont val="Arial Narrow"/>
        <family val="2"/>
      </rPr>
      <t>)</t>
    </r>
  </si>
  <si>
    <t>Otro índice</t>
  </si>
  <si>
    <t>Ejemplo:</t>
  </si>
  <si>
    <t>proyectos</t>
  </si>
  <si>
    <t>Proyectos realizados durante el año</t>
  </si>
  <si>
    <r>
      <t>m</t>
    </r>
    <r>
      <rPr>
        <b/>
        <vertAlign val="superscript"/>
        <sz val="10"/>
        <color indexed="9"/>
        <rFont val="Arial Narrow"/>
        <family val="2"/>
      </rPr>
      <t>2</t>
    </r>
  </si>
  <si>
    <t>AXPO IBERIA, S.L.</t>
  </si>
  <si>
    <t>CEPSA GAS Y ELECTRICIDAD</t>
  </si>
  <si>
    <t>CLIDOM ENERGY, S.L.</t>
  </si>
  <si>
    <t>ELECTRICA SOLLERENSE, S.A.</t>
  </si>
  <si>
    <t>ENDESA GENERACIÓN, S.A.</t>
  </si>
  <si>
    <t>ENERCOLUZ ENERGÍA, S.L.</t>
  </si>
  <si>
    <t>ENERGY BY COGEN, S.L.</t>
  </si>
  <si>
    <t>GOIENER S.COOP</t>
  </si>
  <si>
    <t>HIDROELECTRICA DEL VALIRA, S.L.</t>
  </si>
  <si>
    <t>OLTEN-LLUM, S.L.</t>
  </si>
  <si>
    <t>UNIELÉCTRICA ENERGÍA, S.L.</t>
  </si>
  <si>
    <t>Multiplicador
2012</t>
  </si>
  <si>
    <t>Multiplicador
2013</t>
  </si>
  <si>
    <t>Mix 2012</t>
  </si>
  <si>
    <t>Multiplicador
2011</t>
  </si>
  <si>
    <t>Lista años</t>
  </si>
  <si>
    <t>HIDROCANTABRICO ENERGIA, S.A. UNIPERSONAL</t>
  </si>
  <si>
    <t>NATURGAS COMERCIALIZADORA, S.A.</t>
  </si>
  <si>
    <t>ELEKTRIZITÄTS-GESELLSCHAFT LAUFENBURG ESPAÑA, S.L.</t>
  </si>
  <si>
    <t>GAS NATURAL SUR SDG, S.A</t>
  </si>
  <si>
    <t>http://gdo.cnmc.es/CNE/resumenGdo.do?anio=2009</t>
  </si>
  <si>
    <t>FACTOR ENERGIA, S.A</t>
  </si>
  <si>
    <t>HISPAELEC ENERGIA, S.A</t>
  </si>
  <si>
    <t>http://gdo.cnmc.es/CNE/resumenGdo.do?anio=2010</t>
  </si>
  <si>
    <t>AE3000 AGENT COMERCIALITZADOR, S.L.</t>
  </si>
  <si>
    <t>http://gdo.cnmc.es/CNE/resumenGdo.do?anio=2011</t>
  </si>
  <si>
    <t>http://gdo.cnmc.es/CNE/resumenGdo.do?anio=2012</t>
  </si>
  <si>
    <t>http://gdo.cnmc.es/CNE/resumenGdo.do?anio=2013</t>
  </si>
  <si>
    <t>Comercializadoras2012</t>
  </si>
  <si>
    <t>Comercializadoras2013</t>
  </si>
  <si>
    <t>Comercializadoras2011</t>
  </si>
  <si>
    <t>Mix 2011</t>
  </si>
  <si>
    <t>Comercializadoras2010</t>
  </si>
  <si>
    <t>Mix 2010</t>
  </si>
  <si>
    <t>Mix de comercializadoras sin GdO para 2013</t>
  </si>
  <si>
    <t>Mix de comercializadoras sin GdO para 2012</t>
  </si>
  <si>
    <t>Mix de comercializadoras sin GdO para 2011</t>
  </si>
  <si>
    <t>Mix de comercializadoras sin GdO para 2010</t>
  </si>
  <si>
    <t>Mix de comercializadoras sin GdO para 2009</t>
  </si>
  <si>
    <r>
      <rPr>
        <vertAlign val="superscript"/>
        <sz val="11"/>
        <color indexed="8"/>
        <rFont val="Arial Narrow"/>
        <family val="2"/>
      </rPr>
      <t xml:space="preserve">3 </t>
    </r>
    <r>
      <rPr>
        <sz val="11"/>
        <color indexed="8"/>
        <rFont val="Arial Narrow"/>
        <family val="2"/>
      </rPr>
      <t>Años anteriores al año para el que se está calculando la huella de carbono de la organización. En caso de que se calcule la huella de carbono por primera vez, estas celdas no podrán rellenarse.</t>
    </r>
  </si>
  <si>
    <t>Multiplicador
2010</t>
  </si>
  <si>
    <t>4.    OBSERVACIONES: ELECTRICIDAD</t>
  </si>
  <si>
    <t>ENERGÍAS RENOVABLES: BIOMASA</t>
  </si>
  <si>
    <t>Cumplimentar de manera adicional en caso de que la organización disponga de instalaciones para la generación de energía renovable (paneles fotovoltaicos, turbinas de viento, calderas de biomasa, etc.) ya sea para su venta o para autoconsumo.</t>
  </si>
  <si>
    <t>Información adicional: Renovables</t>
  </si>
  <si>
    <t>· M1: Vehículo para transporte de pasajeros y que no contenga más de 8 asientos además del asiento del conductor.
· M1-AF: M1 con carrocería AF Multiuso; Vehículos de motor con al menos 4 ruedas para el transporte de pasajeros y su equipaje o mercancías en un compartimento, uso comercial.
· N1: Vehículos utilizados para transporte de carga y con un peso máximo que no exceda las 3,5 tm.</t>
  </si>
  <si>
    <t>MIX ELÉCTRICO COMERCIALIZADORAS</t>
  </si>
  <si>
    <t>Alcance 1</t>
  </si>
  <si>
    <t>Alcance 2</t>
  </si>
  <si>
    <t>ALCANCE 2</t>
  </si>
  <si>
    <t>AÑO DE CÁLCULO</t>
  </si>
  <si>
    <t>HFC-23</t>
  </si>
  <si>
    <t>HFC-32</t>
  </si>
  <si>
    <t>HFC-41</t>
  </si>
  <si>
    <t>HFC-43-10mee</t>
  </si>
  <si>
    <t>HFC-125</t>
  </si>
  <si>
    <t>HFC-134</t>
  </si>
  <si>
    <t>HFC-134a</t>
  </si>
  <si>
    <t>HFC-152a</t>
  </si>
  <si>
    <t>HFC-143</t>
  </si>
  <si>
    <t>HFC-143a</t>
  </si>
  <si>
    <t>HFC-227ea</t>
  </si>
  <si>
    <t>HFC-236fa</t>
  </si>
  <si>
    <t>HFC-245ca</t>
  </si>
  <si>
    <t>HFC-236cb</t>
  </si>
  <si>
    <t>HFC-236ea</t>
  </si>
  <si>
    <t>Nombre</t>
  </si>
  <si>
    <t>ALCANCE 1</t>
  </si>
  <si>
    <t>Fórmula</t>
  </si>
  <si>
    <t>Carbón nacional (kg)</t>
  </si>
  <si>
    <t>Carbón de importación (kg)</t>
  </si>
  <si>
    <t>Refrigerante de cada equipo</t>
  </si>
  <si>
    <t>Fórmula química</t>
  </si>
  <si>
    <t>REFRIGERACIÓN Y CLIMATIZACIÓN (FUGA DE GASES FLUORADOS)</t>
  </si>
  <si>
    <t>Gas natural</t>
  </si>
  <si>
    <t>-</t>
  </si>
  <si>
    <t>Gas butano</t>
  </si>
  <si>
    <t>Gas propano</t>
  </si>
  <si>
    <t>GLP genérico</t>
  </si>
  <si>
    <t>Coque de petróleo</t>
  </si>
  <si>
    <t>HFC-152</t>
  </si>
  <si>
    <t>HFC-161</t>
  </si>
  <si>
    <t>Unidades</t>
  </si>
  <si>
    <t>Carbón nacional</t>
  </si>
  <si>
    <t>Carbón de importación</t>
  </si>
  <si>
    <t>NOMBRE DE LA ORGANIZACIÓN</t>
  </si>
  <si>
    <t>Sector de actividad</t>
  </si>
  <si>
    <t>Electricidad</t>
  </si>
  <si>
    <t xml:space="preserve"> Tipo de equipo</t>
  </si>
  <si>
    <t>Tipo de 
biomasa</t>
  </si>
  <si>
    <t>Lista tipo de biomasa</t>
  </si>
  <si>
    <t>Lista tipo 
de ER</t>
  </si>
  <si>
    <t>Eólica</t>
  </si>
  <si>
    <t>Solar</t>
  </si>
  <si>
    <t>Geotérmica</t>
  </si>
  <si>
    <t>Hidráulica</t>
  </si>
  <si>
    <t>Biomásica</t>
  </si>
  <si>
    <t>Otros</t>
  </si>
  <si>
    <t>C.I.F. / N.I.F.</t>
  </si>
  <si>
    <t>Versión</t>
  </si>
  <si>
    <t>V1</t>
  </si>
  <si>
    <t>V2</t>
  </si>
  <si>
    <t>Fecha de publicación en la web</t>
  </si>
  <si>
    <t xml:space="preserve">                                                                  REVISIONES DE LA CALCULADORA DE HUELLA DE CARBONO</t>
  </si>
  <si>
    <t>Revisiones</t>
  </si>
  <si>
    <t>V3</t>
  </si>
  <si>
    <r>
      <t>kg CO</t>
    </r>
    <r>
      <rPr>
        <vertAlign val="subscript"/>
        <sz val="11"/>
        <rFont val="Arial Narrow"/>
        <family val="2"/>
      </rPr>
      <t>2</t>
    </r>
    <r>
      <rPr>
        <sz val="11"/>
        <rFont val="Arial Narrow"/>
        <family val="2"/>
      </rPr>
      <t>/kWh</t>
    </r>
  </si>
  <si>
    <r>
      <t xml:space="preserve"> t CO</t>
    </r>
    <r>
      <rPr>
        <b/>
        <vertAlign val="subscript"/>
        <sz val="10"/>
        <color indexed="9"/>
        <rFont val="Arial Narrow"/>
        <family val="2"/>
      </rPr>
      <t>2</t>
    </r>
    <r>
      <rPr>
        <b/>
        <sz val="10"/>
        <color indexed="9"/>
        <rFont val="Arial Narrow"/>
        <family val="2"/>
      </rPr>
      <t>eq /</t>
    </r>
  </si>
  <si>
    <r>
      <t>t CO</t>
    </r>
    <r>
      <rPr>
        <b/>
        <vertAlign val="subscript"/>
        <sz val="10"/>
        <color indexed="9"/>
        <rFont val="Arial Narrow"/>
        <family val="2"/>
      </rPr>
      <t>2</t>
    </r>
    <r>
      <rPr>
        <b/>
        <sz val="10"/>
        <color indexed="9"/>
        <rFont val="Arial Narrow"/>
        <family val="2"/>
      </rPr>
      <t>eq /</t>
    </r>
  </si>
  <si>
    <t>TOTAL ALCANCE 1</t>
  </si>
  <si>
    <r>
      <t>t CO</t>
    </r>
    <r>
      <rPr>
        <b/>
        <vertAlign val="subscript"/>
        <sz val="11"/>
        <color indexed="23"/>
        <rFont val="Arial Narrow"/>
        <family val="2"/>
      </rPr>
      <t>2</t>
    </r>
    <r>
      <rPr>
        <b/>
        <sz val="11"/>
        <color indexed="23"/>
        <rFont val="Arial Narrow"/>
        <family val="2"/>
      </rPr>
      <t>eq</t>
    </r>
  </si>
  <si>
    <t xml:space="preserve">·  En caso de que la comercializadora que tiene contratada no sea ninguna de las que aparecen en el listado (comercializadoras que no han participado en el sistema de Garantías </t>
  </si>
  <si>
    <r>
      <t>de Origen), deberá escoger la opción "</t>
    </r>
    <r>
      <rPr>
        <i/>
        <sz val="11"/>
        <rFont val="Arial Narrow"/>
        <family val="2"/>
      </rPr>
      <t>Otras</t>
    </r>
    <r>
      <rPr>
        <sz val="11"/>
        <rFont val="Arial Narrow"/>
        <family val="2"/>
      </rPr>
      <t>". Se le aplicará en ese caso el mix correspondiente a las comercializadoras sin GdO.</t>
    </r>
  </si>
  <si>
    <t>·  En caso de que su organización tenga contratada la electricidad con varias comercializadoras diferentes y, en lugar de desglosar los kWh consumidos en cada una de ellas, prefiera</t>
  </si>
  <si>
    <r>
      <t>hacer la suma total, tendrá que escoger la opción del desplegable "</t>
    </r>
    <r>
      <rPr>
        <i/>
        <sz val="11"/>
        <rFont val="Arial Narrow"/>
        <family val="2"/>
      </rPr>
      <t>Varias comercializadoras</t>
    </r>
    <r>
      <rPr>
        <sz val="11"/>
        <rFont val="Arial Narrow"/>
        <family val="2"/>
      </rPr>
      <t>" en cuyo caso, el factor de emisión que aparecerá será el correspondiente al valor medio de las empresas comercializadoras sin GdO.</t>
    </r>
  </si>
  <si>
    <r>
      <t xml:space="preserve">  Superficie</t>
    </r>
    <r>
      <rPr>
        <b/>
        <vertAlign val="superscript"/>
        <sz val="11"/>
        <color indexed="9"/>
        <rFont val="Arial Narrow"/>
        <family val="2"/>
      </rPr>
      <t xml:space="preserve"> </t>
    </r>
    <r>
      <rPr>
        <b/>
        <sz val="11"/>
        <color indexed="9"/>
        <rFont val="Arial Narrow"/>
        <family val="2"/>
      </rPr>
      <t>(m</t>
    </r>
    <r>
      <rPr>
        <b/>
        <vertAlign val="superscript"/>
        <sz val="11"/>
        <color indexed="9"/>
        <rFont val="Arial Narrow"/>
        <family val="2"/>
      </rPr>
      <t>2</t>
    </r>
    <r>
      <rPr>
        <b/>
        <sz val="11"/>
        <color indexed="9"/>
        <rFont val="Arial Narrow"/>
        <family val="2"/>
      </rPr>
      <t>)</t>
    </r>
  </si>
  <si>
    <t xml:space="preserve">  Nº de empleados</t>
  </si>
  <si>
    <t>ÍNDICE DE ACTIVIDAD</t>
  </si>
  <si>
    <r>
      <t xml:space="preserve">6  </t>
    </r>
    <r>
      <rPr>
        <sz val="11"/>
        <color indexed="8"/>
        <rFont val="Arial Narrow"/>
        <family val="2"/>
      </rPr>
      <t>Valor medio de la superficie y del nº de empleados para los meses contemplados en el año de estudio. Son datos referidos a las instalaciones de la organización consideradas dentro del alcance (oficinas, naves, almacenes, etc.).</t>
    </r>
  </si>
  <si>
    <r>
      <t xml:space="preserve">5 </t>
    </r>
    <r>
      <rPr>
        <sz val="11"/>
        <color indexed="8"/>
        <rFont val="Arial Narrow"/>
        <family val="2"/>
      </rPr>
      <t>Índice que la organización considere representativo como indicador de su nivel de actividad (nombre del parámetro, dato numérico y unidades en las que se expresa). Este índice estará referido al año de estudio y será función del sector al que pertenezca la organización, como ejemplos se citan: facturación, nº de proyectos, nº de servicios realizados, nº de productos vendidos, etc.</t>
    </r>
  </si>
  <si>
    <t>AÑO 1:</t>
  </si>
  <si>
    <t>AÑO 2:</t>
  </si>
  <si>
    <t xml:space="preserve">AÑO DE
 CÁLCULO:    </t>
  </si>
  <si>
    <r>
      <t>t CO</t>
    </r>
    <r>
      <rPr>
        <b/>
        <vertAlign val="subscript"/>
        <sz val="11"/>
        <color indexed="9"/>
        <rFont val="Arial Narrow"/>
        <family val="2"/>
      </rPr>
      <t>2</t>
    </r>
    <r>
      <rPr>
        <b/>
        <sz val="11"/>
        <color indexed="9"/>
        <rFont val="Arial Narrow"/>
        <family val="2"/>
      </rPr>
      <t>eq</t>
    </r>
  </si>
  <si>
    <r>
      <t>Emisiones parciales B.1 
(kg CO</t>
    </r>
    <r>
      <rPr>
        <b/>
        <vertAlign val="subscript"/>
        <sz val="11"/>
        <color indexed="9"/>
        <rFont val="Arial Narrow"/>
        <family val="2"/>
      </rPr>
      <t>2</t>
    </r>
    <r>
      <rPr>
        <b/>
        <sz val="11"/>
        <color indexed="9"/>
        <rFont val="Arial Narrow"/>
        <family val="2"/>
      </rPr>
      <t xml:space="preserve">) </t>
    </r>
  </si>
  <si>
    <r>
      <t>Emisiones parciales B.2 
(kg CO</t>
    </r>
    <r>
      <rPr>
        <b/>
        <vertAlign val="subscript"/>
        <sz val="11"/>
        <color indexed="9"/>
        <rFont val="Arial Narrow"/>
        <family val="2"/>
      </rPr>
      <t>2</t>
    </r>
    <r>
      <rPr>
        <b/>
        <sz val="11"/>
        <color indexed="9"/>
        <rFont val="Arial Narrow"/>
        <family val="2"/>
      </rPr>
      <t xml:space="preserve">) </t>
    </r>
  </si>
  <si>
    <r>
      <t>EMISIONES 
TOTALES TRANSPORTE
(kg CO</t>
    </r>
    <r>
      <rPr>
        <b/>
        <vertAlign val="subscript"/>
        <sz val="10"/>
        <color indexed="9"/>
        <rFont val="Arial Narrow"/>
        <family val="2"/>
      </rPr>
      <t>2</t>
    </r>
    <r>
      <rPr>
        <b/>
        <sz val="10"/>
        <color indexed="9"/>
        <rFont val="Arial Narrow"/>
        <family val="2"/>
      </rPr>
      <t xml:space="preserve">) </t>
    </r>
  </si>
  <si>
    <r>
      <t>Emisiones parciales
(kg CO</t>
    </r>
    <r>
      <rPr>
        <b/>
        <vertAlign val="subscript"/>
        <sz val="11"/>
        <color indexed="9"/>
        <rFont val="Arial Narrow"/>
        <family val="2"/>
      </rPr>
      <t>2</t>
    </r>
    <r>
      <rPr>
        <b/>
        <sz val="11"/>
        <color indexed="9"/>
        <rFont val="Arial Narrow"/>
        <family val="2"/>
      </rPr>
      <t>)</t>
    </r>
  </si>
  <si>
    <t>Multiplicador
2014</t>
  </si>
  <si>
    <t>Lista tipo organización</t>
  </si>
  <si>
    <t>Lista sector</t>
  </si>
  <si>
    <t>Lista refrigerantes</t>
  </si>
  <si>
    <t>Comercializadoras2014</t>
  </si>
  <si>
    <t>Mix 2014</t>
  </si>
  <si>
    <t>Mix de comercializadoras sin GdO para 2014</t>
  </si>
  <si>
    <t>http://gdo.cnmc.es/CNE/resumenGdo.do?anio=2014</t>
  </si>
  <si>
    <t>Año de cálc.</t>
  </si>
  <si>
    <t>Emisiones absolutas (t CO2)</t>
  </si>
  <si>
    <t>HC SEGÚN ALCANCES</t>
  </si>
  <si>
    <t>Distribución alcance 1</t>
  </si>
  <si>
    <t>Climat.</t>
  </si>
  <si>
    <t>Edificio</t>
  </si>
  <si>
    <t xml:space="preserve">Nombre sede </t>
  </si>
  <si>
    <t>Nombres únicos</t>
  </si>
  <si>
    <t>Refrigeración / climatización</t>
  </si>
  <si>
    <t>Índice de actividad</t>
  </si>
  <si>
    <t>Año</t>
  </si>
  <si>
    <t>Unión nombres únicos</t>
  </si>
  <si>
    <r>
      <rPr>
        <vertAlign val="superscript"/>
        <sz val="11"/>
        <rFont val="Arial Narrow"/>
        <family val="2"/>
      </rPr>
      <t>4</t>
    </r>
    <r>
      <rPr>
        <sz val="11"/>
        <rFont val="Arial Narrow"/>
        <family val="2"/>
      </rPr>
      <t xml:space="preserve"> Factor de emisión correspondiente al combustible seleccionado que aparece por defecto a excepción de haber seleccionado la opción “Otros” en cuyo caso, habrá que introducir el factor de emisión correspondiente indicando en el cuadro anterior, el nombre del combustible, la fuente de donde se extrae su factor de emisión así como su valor y unidades. Es imprescindible que las unidades respecto a las que se refiere el factor de emisión (kg CO</t>
    </r>
    <r>
      <rPr>
        <vertAlign val="subscript"/>
        <sz val="11"/>
        <rFont val="Arial Narrow"/>
        <family val="2"/>
      </rPr>
      <t>2</t>
    </r>
    <r>
      <rPr>
        <sz val="11"/>
        <rFont val="Arial Narrow"/>
        <family val="2"/>
      </rPr>
      <t>/ud) sean coincidentes con las unidades en las que se cuantifique la cantidad de combustible consumido.</t>
    </r>
  </si>
  <si>
    <r>
      <rPr>
        <vertAlign val="superscript"/>
        <sz val="11"/>
        <rFont val="Arial Narrow"/>
        <family val="2"/>
      </rPr>
      <t>5</t>
    </r>
    <r>
      <rPr>
        <sz val="11"/>
        <rFont val="Arial Narrow"/>
        <family val="2"/>
      </rPr>
      <t xml:space="preserve"> Únicamente será necesario cumplimentar una de las dos opciones (B.1 o B.2) en función de los datos disponibles.</t>
    </r>
  </si>
  <si>
    <r>
      <rPr>
        <vertAlign val="superscript"/>
        <sz val="11"/>
        <rFont val="Arial Narrow"/>
        <family val="2"/>
      </rPr>
      <t>10</t>
    </r>
    <r>
      <rPr>
        <sz val="11"/>
        <rFont val="Arial Narrow"/>
        <family val="2"/>
      </rPr>
      <t xml:space="preserve"> El factor de emisión (expresado en g CO</t>
    </r>
    <r>
      <rPr>
        <vertAlign val="subscript"/>
        <sz val="11"/>
        <rFont val="Arial Narrow"/>
        <family val="2"/>
      </rPr>
      <t>2</t>
    </r>
    <r>
      <rPr>
        <sz val="11"/>
        <rFont val="Arial Narrow"/>
        <family val="2"/>
      </rPr>
      <t>/km) se obtiene introduciendo los datos: modelo de coche y tipo de combustible consumido en la aplicación de la web del IDAE "</t>
    </r>
    <r>
      <rPr>
        <i/>
        <sz val="11"/>
        <rFont val="Arial Narrow"/>
        <family val="2"/>
      </rPr>
      <t>Consumo de Carburante y Emisiones de CO</t>
    </r>
    <r>
      <rPr>
        <i/>
        <vertAlign val="subscript"/>
        <sz val="11"/>
        <rFont val="Arial Narrow"/>
        <family val="2"/>
      </rPr>
      <t>2</t>
    </r>
    <r>
      <rPr>
        <i/>
        <sz val="11"/>
        <rFont val="Arial Narrow"/>
        <family val="2"/>
      </rPr>
      <t xml:space="preserve"> en Coches Nuevos</t>
    </r>
    <r>
      <rPr>
        <sz val="11"/>
        <rFont val="Arial Narrow"/>
        <family val="2"/>
      </rPr>
      <t>":
           http://coches.idae.es/</t>
    </r>
  </si>
  <si>
    <t>Emisiones relativas (t CO2/ud)</t>
  </si>
  <si>
    <t>Emisiones relativas (t CO2/m2)</t>
  </si>
  <si>
    <t>Emisiones relativas (t CO2/empleado)</t>
  </si>
  <si>
    <t>m2</t>
  </si>
  <si>
    <t>empleados</t>
  </si>
  <si>
    <r>
      <rPr>
        <vertAlign val="superscript"/>
        <sz val="11"/>
        <rFont val="Arial Narrow"/>
        <family val="2"/>
      </rPr>
      <t>4</t>
    </r>
    <r>
      <rPr>
        <sz val="11"/>
        <rFont val="Arial Narrow"/>
        <family val="2"/>
      </rPr>
      <t xml:space="preserve"> Para cada comercializadora, se indicará la suma de los kWh consumidos que se reflejan en las facturas de electricidad comprendidas en el año de estudio. En caso de escoger la opción "Varias comercializadoras", deberá indicar la suma de los kWh consumidos durante el año de estudio para todas las comercializadoras.</t>
    </r>
  </si>
  <si>
    <t>AGENTE DEL MERCADO ELÉCTRICO, S.A.</t>
  </si>
  <si>
    <t>AURA ENERGÍA, S.L.</t>
  </si>
  <si>
    <t>AVANZALIA ENERGÍA COMERCIALIZADORA, S.A.</t>
  </si>
  <si>
    <t>CEPSA GAS Y ELECTRICIDAD, S.A.</t>
  </si>
  <si>
    <t>CIDE HCENERGÍA S.A.</t>
  </si>
  <si>
    <t>ENEL GREEN POWER ESPAÑA, S.L.</t>
  </si>
  <si>
    <t>GDF SUEZ ENERGÍA ESPAÑA, S.A.U.</t>
  </si>
  <si>
    <t>IBERDROLA CLIENTES, S.A.U.</t>
  </si>
  <si>
    <t>ON DEMAND FACILITIES, S.L.</t>
  </si>
  <si>
    <t>THE YELLOW ENERGY, S.L.</t>
  </si>
  <si>
    <t>UNIELÉCTRICA ENERGÍA, S.A.</t>
  </si>
  <si>
    <t>5.    INFORMACIÓN ADICIONAL - INSTALACIONES PROPIAS DE ENERGÍA RENOVABLE</t>
  </si>
  <si>
    <r>
      <rPr>
        <vertAlign val="superscript"/>
        <sz val="11"/>
        <color indexed="8"/>
        <rFont val="Arial Narrow"/>
        <family val="2"/>
      </rPr>
      <t>1</t>
    </r>
    <r>
      <rPr>
        <sz val="11"/>
        <color indexed="8"/>
        <rFont val="Arial Narrow"/>
        <family val="2"/>
      </rPr>
      <t xml:space="preserve"> En caso de que las instalaciones para la generación de energía renovable (paneles fotovoltaicos, turbinas de viento, calderas de biomasa, etc.) se ubiquen en diferentes lugares (edificios / sedes) y disponga de los datos desagregados en función de los mismos, si lo desea, puede en esta celda especificar cuáles son.
</t>
    </r>
  </si>
  <si>
    <r>
      <rPr>
        <vertAlign val="superscript"/>
        <sz val="11"/>
        <color indexed="8"/>
        <rFont val="Arial Narrow"/>
        <family val="2"/>
      </rPr>
      <t>2</t>
    </r>
    <r>
      <rPr>
        <sz val="11"/>
        <color indexed="8"/>
        <rFont val="Arial Narrow"/>
        <family val="2"/>
      </rPr>
      <t xml:space="preserve"> En caso de que las calderas para la generación de energía a partir de biomasa se ubiquen en diferentes lugares (edificios / sedes) y disponga de los datos desagregados en función de los mismos, si lo desea, puede en esta celda especificar cuáles son.</t>
    </r>
  </si>
  <si>
    <t xml:space="preserve">                                          ALCANCE 1: COMBUSTIBLES FÓSILES</t>
  </si>
  <si>
    <t xml:space="preserve">                                           ALCANCE 1: EMISIONES FUGITIVAS - FLUORADOS</t>
  </si>
  <si>
    <t xml:space="preserve">                                           ALCANCE 2: ELECTRICIDAD</t>
  </si>
  <si>
    <t xml:space="preserve">                                          INFORMACIÓN ADICIONAL - INSTALACIONES PROPIAS DE ENERGÍA RENOVABLE</t>
  </si>
  <si>
    <t xml:space="preserve">                                          INFORME FINAL: RESULTADOS</t>
  </si>
  <si>
    <t xml:space="preserve">                                          FACTORES DE EMISIÓN, PCG Y MIX ELÉCTRICO</t>
  </si>
  <si>
    <t>Fórmula Comercializadoras por año</t>
  </si>
  <si>
    <t>Fórmula Mix Comercializadoras por año</t>
  </si>
  <si>
    <t>V4</t>
  </si>
  <si>
    <r>
      <t>Emisiones parciales
(kg CO</t>
    </r>
    <r>
      <rPr>
        <b/>
        <vertAlign val="subscript"/>
        <sz val="10"/>
        <color indexed="9"/>
        <rFont val="Arial Narrow"/>
        <family val="2"/>
      </rPr>
      <t>2</t>
    </r>
    <r>
      <rPr>
        <b/>
        <sz val="10"/>
        <color indexed="9"/>
        <rFont val="Arial Narrow"/>
        <family val="2"/>
      </rPr>
      <t xml:space="preserve">) </t>
    </r>
  </si>
  <si>
    <r>
      <t>t CO</t>
    </r>
    <r>
      <rPr>
        <b/>
        <vertAlign val="subscript"/>
        <sz val="10"/>
        <color indexed="23"/>
        <rFont val="Arial Narrow"/>
        <family val="2"/>
      </rPr>
      <t>2</t>
    </r>
  </si>
  <si>
    <r>
      <t>t CO</t>
    </r>
    <r>
      <rPr>
        <b/>
        <vertAlign val="subscript"/>
        <sz val="11"/>
        <color indexed="23"/>
        <rFont val="Arial Narrow"/>
        <family val="2"/>
      </rPr>
      <t>2</t>
    </r>
  </si>
  <si>
    <t>t CO₂</t>
  </si>
  <si>
    <t>V0</t>
  </si>
  <si>
    <r>
      <t>t CO</t>
    </r>
    <r>
      <rPr>
        <vertAlign val="subscript"/>
        <sz val="11"/>
        <color indexed="8"/>
        <rFont val="Arial Narrow"/>
        <family val="2"/>
      </rPr>
      <t xml:space="preserve">2 </t>
    </r>
    <r>
      <rPr>
        <sz val="11"/>
        <color indexed="8"/>
        <rFont val="Arial Narrow"/>
        <family val="2"/>
      </rPr>
      <t>eq</t>
    </r>
  </si>
  <si>
    <t>V5</t>
  </si>
  <si>
    <r>
      <rPr>
        <vertAlign val="superscript"/>
        <sz val="11"/>
        <rFont val="Arial Narrow"/>
        <family val="2"/>
      </rPr>
      <t>3</t>
    </r>
    <r>
      <rPr>
        <sz val="11"/>
        <rFont val="Arial Narrow"/>
        <family val="2"/>
      </rPr>
      <t xml:space="preserve"> Listado de comercializadoras españolas que han estado activas en el año de estudio y que se engloban dentro del Sistema de Garantía de Origen. 
Es imprescindible que indique previamente el año de cálculo en la pestaña </t>
    </r>
    <r>
      <rPr>
        <i/>
        <sz val="11"/>
        <rFont val="Arial Narrow"/>
        <family val="2"/>
      </rPr>
      <t xml:space="preserve">1_Datos generales organización </t>
    </r>
    <r>
      <rPr>
        <sz val="11"/>
        <rFont val="Arial Narrow"/>
        <family val="2"/>
      </rPr>
      <t>para que aparezca el listado de las comercializadoras que disponían de GdO durante el mismo y los correspondientes factores de mix eléctrico.</t>
    </r>
  </si>
  <si>
    <t>V6</t>
  </si>
  <si>
    <t>Mix de comercializadoras sin GdO para 2015</t>
  </si>
  <si>
    <t>http://gdo.cnmc.es/CNE/resumenGdo.do?anio=2015</t>
  </si>
  <si>
    <r>
      <t>Factor Mix 2010
(kg CO</t>
    </r>
    <r>
      <rPr>
        <b/>
        <vertAlign val="subscript"/>
        <sz val="9"/>
        <color indexed="9"/>
        <rFont val="Calibri"/>
        <family val="2"/>
      </rPr>
      <t>2</t>
    </r>
    <r>
      <rPr>
        <b/>
        <sz val="9"/>
        <color indexed="9"/>
        <rFont val="Calibri"/>
        <family val="2"/>
      </rPr>
      <t>/kWh)</t>
    </r>
  </si>
  <si>
    <r>
      <t>Factor Mix 2009
(kg CO</t>
    </r>
    <r>
      <rPr>
        <b/>
        <vertAlign val="subscript"/>
        <sz val="9"/>
        <color indexed="9"/>
        <rFont val="Calibri"/>
        <family val="2"/>
      </rPr>
      <t>2</t>
    </r>
    <r>
      <rPr>
        <b/>
        <sz val="9"/>
        <color indexed="9"/>
        <rFont val="Calibri"/>
        <family val="2"/>
      </rPr>
      <t>/kWh)</t>
    </r>
  </si>
  <si>
    <r>
      <t>Factor Mix 2011
(kg CO</t>
    </r>
    <r>
      <rPr>
        <b/>
        <vertAlign val="subscript"/>
        <sz val="9"/>
        <color indexed="9"/>
        <rFont val="Calibri"/>
        <family val="2"/>
      </rPr>
      <t>2</t>
    </r>
    <r>
      <rPr>
        <b/>
        <sz val="9"/>
        <color indexed="9"/>
        <rFont val="Calibri"/>
        <family val="2"/>
      </rPr>
      <t>/kWh)</t>
    </r>
  </si>
  <si>
    <r>
      <t>Factor Mix 2012
(kg CO</t>
    </r>
    <r>
      <rPr>
        <b/>
        <vertAlign val="subscript"/>
        <sz val="9"/>
        <color indexed="9"/>
        <rFont val="Calibri"/>
        <family val="2"/>
      </rPr>
      <t>2</t>
    </r>
    <r>
      <rPr>
        <b/>
        <sz val="9"/>
        <color indexed="9"/>
        <rFont val="Calibri"/>
        <family val="2"/>
      </rPr>
      <t>/kWh)</t>
    </r>
  </si>
  <si>
    <r>
      <t>Factor Mix 2013
(kg CO</t>
    </r>
    <r>
      <rPr>
        <b/>
        <vertAlign val="subscript"/>
        <sz val="9"/>
        <color indexed="9"/>
        <rFont val="Calibri"/>
        <family val="2"/>
      </rPr>
      <t>2</t>
    </r>
    <r>
      <rPr>
        <b/>
        <sz val="9"/>
        <color indexed="9"/>
        <rFont val="Calibri"/>
        <family val="2"/>
      </rPr>
      <t>/kWh)</t>
    </r>
  </si>
  <si>
    <r>
      <t>Factor Mix 2014
(kg CO</t>
    </r>
    <r>
      <rPr>
        <b/>
        <vertAlign val="subscript"/>
        <sz val="9"/>
        <color indexed="9"/>
        <rFont val="Calibri"/>
        <family val="2"/>
      </rPr>
      <t>2</t>
    </r>
    <r>
      <rPr>
        <b/>
        <sz val="9"/>
        <color indexed="9"/>
        <rFont val="Calibri"/>
        <family val="2"/>
      </rPr>
      <t>/kWh)</t>
    </r>
  </si>
  <si>
    <r>
      <t>Factor Mix 2015
(kg CO</t>
    </r>
    <r>
      <rPr>
        <b/>
        <vertAlign val="subscript"/>
        <sz val="9"/>
        <color indexed="9"/>
        <rFont val="Calibri"/>
        <family val="2"/>
      </rPr>
      <t>2</t>
    </r>
    <r>
      <rPr>
        <b/>
        <sz val="9"/>
        <color indexed="9"/>
        <rFont val="Calibri"/>
        <family val="2"/>
      </rPr>
      <t>/kWh)</t>
    </r>
  </si>
  <si>
    <t>Multiplicador
2015</t>
  </si>
  <si>
    <t>Comercializadoras2015</t>
  </si>
  <si>
    <t>Mix 2015</t>
  </si>
  <si>
    <t>ALDRO ENERGÍA Y SOLUCIONES, S.L.U.</t>
  </si>
  <si>
    <t>ANOTHER ENERGY OPTION, S.L.</t>
  </si>
  <si>
    <t>AUDAX ENERGÍA, S.L.U.</t>
  </si>
  <si>
    <t>BASSOLS ENERGÍA COMERCIAL, S.L.</t>
  </si>
  <si>
    <t>COMERCIALIZADORA ZERO ELECTRUM, S.L.</t>
  </si>
  <si>
    <t>COMPAÑÍA ESCANDINAVA DE ELECTRICIDAD EN ESPAÑA, S.L.</t>
  </si>
  <si>
    <t>COOPERATIVA ELECTRICA DE CASTELLAR, S.C.V.</t>
  </si>
  <si>
    <t>DREUE ELECTRIC, S.L.</t>
  </si>
  <si>
    <t>ELECTRICA DE CHERA, S.C.V.</t>
  </si>
  <si>
    <t>ELECTRICA DE GUADASSUAR COOP. V.</t>
  </si>
  <si>
    <t>ELÉCTRICA DE MELIANA, S.C.V.</t>
  </si>
  <si>
    <t>ELÉCTRICA DE SOT DE CHERA S. COOP.V.</t>
  </si>
  <si>
    <t>ELÉCTRICA DE VINALESA, S.L.U.</t>
  </si>
  <si>
    <t>EMASP, S. COOP.</t>
  </si>
  <si>
    <t>ENERGY STROM XXI, S.L.</t>
  </si>
  <si>
    <t>ENERGÍA COLECTIVA, S.L.</t>
  </si>
  <si>
    <t>ENERPLUS ENERGÍA, S.A.</t>
  </si>
  <si>
    <t>INICIATIVA E. NOVA, S.L.</t>
  </si>
  <si>
    <t>LIGHT UP, S.L.</t>
  </si>
  <si>
    <t>LUCI MUNDI ENERGÍA, S.L.</t>
  </si>
  <si>
    <t>PROT ENERGÍA COMERCIALIZACIÓN, S.L.</t>
  </si>
  <si>
    <t>RENEWABLE VENTURES, S.L.</t>
  </si>
  <si>
    <t>SAMPOL INGENIERÍA Y OBRAS, S.A.</t>
  </si>
  <si>
    <t>SUMINISTROS ESPECIALES ALGINETENSES COOP. V.</t>
  </si>
  <si>
    <t>SYDER COMERCIALIZADORA VERDE, S.L.</t>
  </si>
  <si>
    <t>TELEFÓNICA SOLUCIONES DE INFORMÁTICA Y COMUNICACIONES DE ESPAÑA, S.A.U.</t>
  </si>
  <si>
    <t>WATIUM, S.L.</t>
  </si>
  <si>
    <r>
      <t>Pestaña</t>
    </r>
    <r>
      <rPr>
        <b/>
        <sz val="11"/>
        <rFont val="Arial Narrow"/>
        <family val="2"/>
      </rPr>
      <t xml:space="preserve"> "Factores de emisión"</t>
    </r>
    <r>
      <rPr>
        <sz val="11"/>
        <rFont val="Arial Narrow"/>
        <family val="2"/>
      </rPr>
      <t>: actualización de los valores de los factores de emisión y de los PCI a partir del último</t>
    </r>
    <r>
      <rPr>
        <i/>
        <sz val="11"/>
        <rFont val="Arial Narrow"/>
        <family val="2"/>
      </rPr>
      <t xml:space="preserve"> Inventario de emisiones de gases de efecto invernadero de España. Años 1990-2012.</t>
    </r>
  </si>
  <si>
    <t>CONSUMO DE COMBUSTIBLES EN INSTALACIONES FIJAS</t>
  </si>
  <si>
    <r>
      <t>Pestaña</t>
    </r>
    <r>
      <rPr>
        <b/>
        <sz val="11"/>
        <rFont val="Arial Narrow"/>
        <family val="2"/>
      </rPr>
      <t xml:space="preserve"> "Factores de emisión"</t>
    </r>
    <r>
      <rPr>
        <sz val="11"/>
        <rFont val="Arial Narrow"/>
        <family val="2"/>
      </rPr>
      <t xml:space="preserve">: corrección del valor del mix eléctrico en el año 2014 para las comercializadoras: Enérgya VM Gestión de energía, S.L.U. e Iberdrola Clientes, S.A.U.
</t>
    </r>
    <r>
      <rPr>
        <b/>
        <sz val="11"/>
        <rFont val="Arial Narrow"/>
        <family val="2"/>
      </rPr>
      <t xml:space="preserve">Unidades </t>
    </r>
    <r>
      <rPr>
        <sz val="11"/>
        <rFont val="Arial Narrow"/>
        <family val="2"/>
      </rPr>
      <t>en las que se expresan los resultados (t CO</t>
    </r>
    <r>
      <rPr>
        <vertAlign val="subscript"/>
        <sz val="11"/>
        <rFont val="Arial Narrow"/>
        <family val="2"/>
      </rPr>
      <t>2</t>
    </r>
    <r>
      <rPr>
        <sz val="11"/>
        <rFont val="Arial Narrow"/>
        <family val="2"/>
      </rPr>
      <t xml:space="preserve"> - t CO</t>
    </r>
    <r>
      <rPr>
        <vertAlign val="subscript"/>
        <sz val="11"/>
        <rFont val="Arial Narrow"/>
        <family val="2"/>
      </rPr>
      <t>2</t>
    </r>
    <r>
      <rPr>
        <sz val="11"/>
        <rFont val="Arial Narrow"/>
        <family val="2"/>
      </rPr>
      <t xml:space="preserve"> eq)</t>
    </r>
  </si>
  <si>
    <r>
      <t xml:space="preserve">Pestaña </t>
    </r>
    <r>
      <rPr>
        <b/>
        <sz val="11"/>
        <rFont val="Arial Narrow"/>
        <family val="2"/>
      </rPr>
      <t>"Datos generales organización"</t>
    </r>
    <r>
      <rPr>
        <sz val="11"/>
        <rFont val="Arial Narrow"/>
        <family val="2"/>
      </rPr>
      <t xml:space="preserve">: se solicita un único índice de actividad y, de forma independiente y voluntaria, se solicitan los valores de superficie y nº de empleados de la organización.
Pestaña </t>
    </r>
    <r>
      <rPr>
        <b/>
        <sz val="11"/>
        <rFont val="Arial Narrow"/>
        <family val="2"/>
      </rPr>
      <t>"Combustibles fósiles"</t>
    </r>
    <r>
      <rPr>
        <sz val="11"/>
        <rFont val="Arial Narrow"/>
        <family val="2"/>
      </rPr>
      <t>: se limita a 3 el número de decimales de los factores de emisión y se corrigen las unidades en las que se expresan los resultados.
Pestaña "</t>
    </r>
    <r>
      <rPr>
        <b/>
        <sz val="11"/>
        <rFont val="Arial Narrow"/>
        <family val="2"/>
      </rPr>
      <t>Fluorados</t>
    </r>
    <r>
      <rPr>
        <sz val="11"/>
        <rFont val="Arial Narrow"/>
        <family val="2"/>
      </rPr>
      <t>": corrección del valor del PCG del preparado R407 C.
Pestaña "</t>
    </r>
    <r>
      <rPr>
        <b/>
        <sz val="11"/>
        <rFont val="Arial Narrow"/>
        <family val="2"/>
      </rPr>
      <t>Electricidad</t>
    </r>
    <r>
      <rPr>
        <sz val="11"/>
        <rFont val="Arial Narrow"/>
        <family val="2"/>
      </rPr>
      <t>": se incluye la opción "</t>
    </r>
    <r>
      <rPr>
        <i/>
        <sz val="11"/>
        <rFont val="Arial Narrow"/>
        <family val="2"/>
      </rPr>
      <t>Otras</t>
    </r>
    <r>
      <rPr>
        <sz val="11"/>
        <rFont val="Arial Narrow"/>
        <family val="2"/>
      </rPr>
      <t>" en el listado de las comercializadoras de electricidad y se modifica el orden de las columnas.
Pestaña "</t>
    </r>
    <r>
      <rPr>
        <b/>
        <sz val="11"/>
        <rFont val="Arial Narrow"/>
        <family val="2"/>
      </rPr>
      <t>Resultados</t>
    </r>
    <r>
      <rPr>
        <sz val="11"/>
        <rFont val="Arial Narrow"/>
        <family val="2"/>
      </rPr>
      <t>": se modifican las unidades en que se expresan los valores relativos.
Pestaña "</t>
    </r>
    <r>
      <rPr>
        <b/>
        <sz val="11"/>
        <rFont val="Arial Narrow"/>
        <family val="2"/>
      </rPr>
      <t>Factores de emisión</t>
    </r>
    <r>
      <rPr>
        <sz val="11"/>
        <rFont val="Arial Narrow"/>
        <family val="2"/>
      </rPr>
      <t>": se incluyen los factores relativos al año 2014.
Se ofrece la opción de desglosar la información por</t>
    </r>
    <r>
      <rPr>
        <b/>
        <sz val="11"/>
        <rFont val="Arial Narrow"/>
        <family val="2"/>
      </rPr>
      <t xml:space="preserve"> sedes</t>
    </r>
    <r>
      <rPr>
        <sz val="11"/>
        <rFont val="Arial Narrow"/>
        <family val="2"/>
      </rPr>
      <t xml:space="preserve"> en cuyo caso pueden obtenerse los resultados también desglosados.
Permite calcular la huella de carbono para el año </t>
    </r>
    <r>
      <rPr>
        <b/>
        <sz val="11"/>
        <rFont val="Arial Narrow"/>
        <family val="2"/>
      </rPr>
      <t>2014</t>
    </r>
    <r>
      <rPr>
        <sz val="11"/>
        <rFont val="Arial Narrow"/>
        <family val="2"/>
      </rPr>
      <t>.</t>
    </r>
  </si>
  <si>
    <r>
      <t>Pestaña</t>
    </r>
    <r>
      <rPr>
        <b/>
        <sz val="11"/>
        <rFont val="Arial Narrow"/>
        <family val="2"/>
      </rPr>
      <t xml:space="preserve"> "Resultados"</t>
    </r>
    <r>
      <rPr>
        <sz val="11"/>
        <rFont val="Arial Narrow"/>
        <family val="2"/>
      </rPr>
      <t>: corrección de las unidades en las que se expresan las emisiones totales derivadas de las fugas de gases fluorados.</t>
    </r>
  </si>
  <si>
    <r>
      <t>Pestaña "</t>
    </r>
    <r>
      <rPr>
        <b/>
        <sz val="11"/>
        <rFont val="Arial Narrow"/>
        <family val="2"/>
      </rPr>
      <t>Resultados</t>
    </r>
    <r>
      <rPr>
        <sz val="11"/>
        <rFont val="Arial Narrow"/>
        <family val="2"/>
      </rPr>
      <t>": se modifica el número de decimales en que se expresan los resultados.
Pestaña "</t>
    </r>
    <r>
      <rPr>
        <b/>
        <sz val="11"/>
        <rFont val="Arial Narrow"/>
        <family val="2"/>
      </rPr>
      <t>Factores de Emisión</t>
    </r>
    <r>
      <rPr>
        <sz val="11"/>
        <rFont val="Arial Narrow"/>
        <family val="2"/>
      </rPr>
      <t>": se sustituyen los valores de los Potenciales de calentamiento global de los preparados más comunes indicados en el Tercer Informe de Evaluación del IPCC, por los que aparecen en el Cuarto Informe de Evaluación del IPCC.
Pestaña</t>
    </r>
    <r>
      <rPr>
        <b/>
        <sz val="11"/>
        <rFont val="Arial Narrow"/>
        <family val="2"/>
      </rPr>
      <t xml:space="preserve"> "Revisiones calculadora"</t>
    </r>
    <r>
      <rPr>
        <sz val="11"/>
        <rFont val="Arial Narrow"/>
        <family val="2"/>
      </rPr>
      <t>: Se añade esta pestaña que anteriormente no existía.</t>
    </r>
  </si>
  <si>
    <r>
      <t>Pestaña</t>
    </r>
    <r>
      <rPr>
        <b/>
        <sz val="11"/>
        <rFont val="Arial Narrow"/>
        <family val="2"/>
      </rPr>
      <t xml:space="preserve"> "Combustibles fósiles"</t>
    </r>
    <r>
      <rPr>
        <sz val="11"/>
        <rFont val="Arial Narrow"/>
        <family val="2"/>
      </rPr>
      <t xml:space="preserve">: en el apartado "Desplazamientos - Opción B1", corrección de una de las celdas en la que no aparecía el factor de emisión correspondiente al combustible seleccionado.
Pestaña </t>
    </r>
    <r>
      <rPr>
        <b/>
        <sz val="11"/>
        <rFont val="Arial Narrow"/>
        <family val="2"/>
      </rPr>
      <t>"Fluorados</t>
    </r>
    <r>
      <rPr>
        <sz val="11"/>
        <rFont val="Arial Narrow"/>
        <family val="2"/>
      </rPr>
      <t xml:space="preserve">": se añade una nota relativa al momento en que se registran las emisiones de gases fluorados.
Pestaña </t>
    </r>
    <r>
      <rPr>
        <b/>
        <sz val="11"/>
        <rFont val="Arial Narrow"/>
        <family val="2"/>
      </rPr>
      <t>"Factores de emisión"</t>
    </r>
    <r>
      <rPr>
        <sz val="11"/>
        <rFont val="Arial Narrow"/>
        <family val="2"/>
      </rPr>
      <t xml:space="preserve">: actualización de los valores de los factores de emisión y de los PCI a partir del último </t>
    </r>
    <r>
      <rPr>
        <i/>
        <sz val="11"/>
        <rFont val="Arial Narrow"/>
        <family val="2"/>
      </rPr>
      <t xml:space="preserve">Inventario de emisiones de gases de efecto invernadero de España. Años 1990-2014. </t>
    </r>
    <r>
      <rPr>
        <sz val="11"/>
        <rFont val="Arial Narrow"/>
        <family val="2"/>
      </rPr>
      <t>Se añaden los factores de los mix eléctricos según comercializadoras del año 2015.</t>
    </r>
  </si>
  <si>
    <t>V7</t>
  </si>
  <si>
    <t>Combustible (Unidades FE)</t>
  </si>
  <si>
    <t>Poder Calorífico Inferior (GJ/t)</t>
  </si>
  <si>
    <t>Gasóleo C (l)</t>
  </si>
  <si>
    <t>Coque de petróleo (kg)</t>
  </si>
  <si>
    <r>
      <t>Factor de emisión de CO</t>
    </r>
    <r>
      <rPr>
        <b/>
        <vertAlign val="subscript"/>
        <sz val="14"/>
        <color indexed="30"/>
        <rFont val="Arial Narrow"/>
        <family val="2"/>
      </rPr>
      <t>2</t>
    </r>
    <r>
      <rPr>
        <b/>
        <sz val="14"/>
        <color indexed="30"/>
        <rFont val="Arial Narrow"/>
        <family val="2"/>
      </rPr>
      <t xml:space="preserve"> (kg CO</t>
    </r>
    <r>
      <rPr>
        <b/>
        <vertAlign val="subscript"/>
        <sz val="14"/>
        <color indexed="30"/>
        <rFont val="Arial Narrow"/>
        <family val="2"/>
      </rPr>
      <t>2</t>
    </r>
    <r>
      <rPr>
        <b/>
        <sz val="14"/>
        <color indexed="30"/>
        <rFont val="Arial Narrow"/>
        <family val="2"/>
      </rPr>
      <t>/GJ</t>
    </r>
    <r>
      <rPr>
        <b/>
        <vertAlign val="subscript"/>
        <sz val="14"/>
        <color indexed="30"/>
        <rFont val="Arial Narrow"/>
        <family val="2"/>
      </rPr>
      <t>PCI</t>
    </r>
    <r>
      <rPr>
        <b/>
        <sz val="14"/>
        <color indexed="30"/>
        <rFont val="Arial Narrow"/>
        <family val="2"/>
      </rPr>
      <t>)</t>
    </r>
  </si>
  <si>
    <r>
      <t xml:space="preserve">Pestaña </t>
    </r>
    <r>
      <rPr>
        <b/>
        <sz val="11"/>
        <rFont val="Arial Narrow"/>
        <family val="2"/>
      </rPr>
      <t>"Factores de emisión"</t>
    </r>
    <r>
      <rPr>
        <sz val="11"/>
        <rFont val="Arial Narrow"/>
        <family val="2"/>
      </rPr>
      <t xml:space="preserve">: corrección de los factores de emisión y de los PCI de 2015 en función de las correcciones publicadas por el </t>
    </r>
    <r>
      <rPr>
        <i/>
        <sz val="11"/>
        <rFont val="Arial Narrow"/>
        <family val="2"/>
      </rPr>
      <t xml:space="preserve">Inventario de emisiones de gases de efecto invernadero de España. Años 1990-2014.
</t>
    </r>
    <r>
      <rPr>
        <sz val="11"/>
        <rFont val="Arial Narrow"/>
        <family val="2"/>
      </rPr>
      <t>Actualizaciones en base a las</t>
    </r>
    <r>
      <rPr>
        <i/>
        <sz val="11"/>
        <rFont val="Arial Narrow"/>
        <family val="2"/>
      </rPr>
      <t xml:space="preserve"> Directrices del IPCC para los Inventarios nacionales de gases de efecto invernadero de 2006.</t>
    </r>
  </si>
  <si>
    <t>Factores de emisión (FE)</t>
  </si>
  <si>
    <t>Fuelóleo</t>
  </si>
  <si>
    <r>
      <t xml:space="preserve">           Gasolina: 720-775 kg/m</t>
    </r>
    <r>
      <rPr>
        <vertAlign val="superscript"/>
        <sz val="10"/>
        <color indexed="56"/>
        <rFont val="Arial Narrow"/>
        <family val="2"/>
      </rPr>
      <t>3</t>
    </r>
    <r>
      <rPr>
        <sz val="10"/>
        <color indexed="56"/>
        <rFont val="Arial Narrow"/>
        <family val="2"/>
      </rPr>
      <t>. Valor medio: 747,5 kg/m</t>
    </r>
    <r>
      <rPr>
        <vertAlign val="superscript"/>
        <sz val="10"/>
        <color indexed="56"/>
        <rFont val="Arial Narrow"/>
        <family val="2"/>
      </rPr>
      <t>3</t>
    </r>
  </si>
  <si>
    <r>
      <rPr>
        <b/>
        <sz val="10"/>
        <color indexed="56"/>
        <rFont val="Arial Narrow"/>
        <family val="2"/>
      </rPr>
      <t>Densidades</t>
    </r>
    <r>
      <rPr>
        <sz val="10"/>
        <color indexed="56"/>
        <rFont val="Arial Narrow"/>
        <family val="2"/>
      </rPr>
      <t xml:space="preserve"> especificadas en el Real Decreto 1088/2010, de 3 de septiembre por el que se modifica el RD 61/2006, de 31 de enero en lo relativo a las especificaciones técnicas de gasolinas, gasóleos, utilización de biocarburantes y contenido de azufre de los combustibles para uso marítimo. Se indican las densidades a 15ºC para los siguientes combustibles:</t>
    </r>
  </si>
  <si>
    <r>
      <rPr>
        <b/>
        <sz val="10"/>
        <color indexed="56"/>
        <rFont val="Arial Narrow"/>
        <family val="2"/>
      </rPr>
      <t>2011</t>
    </r>
    <r>
      <rPr>
        <sz val="10"/>
        <color indexed="56"/>
        <rFont val="Arial Narrow"/>
        <family val="2"/>
      </rPr>
      <t>: descuentos por biocarburantes fijados por el RD 459/2011 relativo a los objetivos obligatorios mínimos de venta o consumo de biocarburantes establecidos para España (fija una cantidad mínima de biocarburantes en diesel del 6% y de biocarburantes en gasolina del 3,9% para 2011).</t>
    </r>
  </si>
  <si>
    <r>
      <rPr>
        <b/>
        <sz val="10"/>
        <color indexed="56"/>
        <rFont val="Arial Narrow"/>
        <family val="2"/>
      </rPr>
      <t>2012</t>
    </r>
    <r>
      <rPr>
        <sz val="10"/>
        <color indexed="56"/>
        <rFont val="Arial Narrow"/>
        <family val="2"/>
      </rPr>
      <t>: descuentos por biocarburantes fijados por el RD 459/2011 relativo a los objetivos obligatorios mínimos de venta o consumo de biocarburantes establecidos para España (fija una cantidad mínima de biocarburantes en diesel del 7% y de biocarburantes en gasolina del 4,1% para 2012).</t>
    </r>
  </si>
  <si>
    <t>V8</t>
  </si>
  <si>
    <t>Gas natural*</t>
  </si>
  <si>
    <t>Gas natural (kWh)*</t>
  </si>
  <si>
    <t>* Para el paso de PCS a PCI en el gas natural se utiliza el factor de conversión de 0,901.</t>
  </si>
  <si>
    <r>
      <t xml:space="preserve">Pestaña </t>
    </r>
    <r>
      <rPr>
        <b/>
        <sz val="11"/>
        <rFont val="Arial Narrow"/>
        <family val="2"/>
      </rPr>
      <t>"Factores de emisión"</t>
    </r>
    <r>
      <rPr>
        <sz val="11"/>
        <rFont val="Arial Narrow"/>
        <family val="2"/>
      </rPr>
      <t>: corrección de los factores de emisión del gas natural, el GNC y el GNL.</t>
    </r>
  </si>
  <si>
    <t>1_Datos generales organización</t>
  </si>
  <si>
    <t>2_Combustibles fósiles</t>
  </si>
  <si>
    <t>Multiplicador
2016</t>
  </si>
  <si>
    <t>Combustible escogido</t>
  </si>
  <si>
    <r>
      <t>EMISIONES 
TOTALES INSTALAC. FIJAS
(kg CO</t>
    </r>
    <r>
      <rPr>
        <b/>
        <vertAlign val="subscript"/>
        <sz val="9"/>
        <color indexed="9"/>
        <rFont val="Arial Narrow"/>
        <family val="2"/>
      </rPr>
      <t>2</t>
    </r>
    <r>
      <rPr>
        <b/>
        <sz val="9"/>
        <color indexed="9"/>
        <rFont val="Arial Narrow"/>
        <family val="2"/>
      </rPr>
      <t xml:space="preserve">) </t>
    </r>
  </si>
  <si>
    <t>Desplazamientos</t>
  </si>
  <si>
    <t>B10 (l)</t>
  </si>
  <si>
    <t>3_Fluorados</t>
  </si>
  <si>
    <t>Propulsión escogida</t>
  </si>
  <si>
    <t>Refrigerante escogido</t>
  </si>
  <si>
    <t>Comercializadoras2016</t>
  </si>
  <si>
    <t>Mix 2016</t>
  </si>
  <si>
    <t>Comercializadoras2019</t>
  </si>
  <si>
    <t>Comercializadora escogida</t>
  </si>
  <si>
    <t>Fórmula FE</t>
  </si>
  <si>
    <t>Fórmula Emisiones</t>
  </si>
  <si>
    <t>4_Electricidad</t>
  </si>
  <si>
    <t>5_Información adicional</t>
  </si>
  <si>
    <t>emisiones</t>
  </si>
  <si>
    <t>edificio</t>
  </si>
  <si>
    <t>6_Resultados</t>
  </si>
  <si>
    <t>Nombre organización</t>
  </si>
  <si>
    <t>Sector actividad</t>
  </si>
  <si>
    <t>Resultado huella 1+2</t>
  </si>
  <si>
    <t>Celda vacía</t>
  </si>
  <si>
    <t>AÑO 3</t>
  </si>
  <si>
    <t>Año 3</t>
  </si>
  <si>
    <t>AÑO 3:</t>
  </si>
  <si>
    <t>HC AÑO 3</t>
  </si>
  <si>
    <r>
      <rPr>
        <b/>
        <sz val="12"/>
        <color indexed="9"/>
        <rFont val="Arial Narrow"/>
        <family val="2"/>
      </rPr>
      <t xml:space="preserve">HC </t>
    </r>
    <r>
      <rPr>
        <b/>
        <sz val="10"/>
        <color indexed="9"/>
        <rFont val="Arial Narrow"/>
        <family val="2"/>
      </rPr>
      <t>año de cálculo</t>
    </r>
  </si>
  <si>
    <r>
      <t xml:space="preserve">AÑO </t>
    </r>
    <r>
      <rPr>
        <b/>
        <sz val="10"/>
        <color indexed="9"/>
        <rFont val="Arial Narrow"/>
        <family val="2"/>
      </rPr>
      <t>de cálculo</t>
    </r>
  </si>
  <si>
    <r>
      <t>t CO</t>
    </r>
    <r>
      <rPr>
        <b/>
        <vertAlign val="subscript"/>
        <sz val="14"/>
        <color indexed="8"/>
        <rFont val="Arial Narrow"/>
        <family val="2"/>
      </rPr>
      <t xml:space="preserve">2 </t>
    </r>
    <r>
      <rPr>
        <b/>
        <sz val="14"/>
        <color indexed="8"/>
        <rFont val="Arial Narrow"/>
        <family val="2"/>
      </rPr>
      <t>eq</t>
    </r>
  </si>
  <si>
    <t xml:space="preserve">  </t>
  </si>
  <si>
    <t>RESULTADOS RELATIVOS PARA ALCANCE 1+2 - EVOLUCIÓN</t>
  </si>
  <si>
    <t>Media ratio trienio (a-2, a-1, a)</t>
  </si>
  <si>
    <t>Media ratio trienio (a-3, a-2, a-1)</t>
  </si>
  <si>
    <t>V9</t>
  </si>
  <si>
    <t>Evolución</t>
  </si>
  <si>
    <t>Resultados por sedes</t>
  </si>
  <si>
    <t>No extender</t>
  </si>
  <si>
    <t>Extender desde aquí</t>
  </si>
  <si>
    <t>AÑO de cálculo</t>
  </si>
  <si>
    <r>
      <t xml:space="preserve">SECTOR </t>
    </r>
    <r>
      <rPr>
        <b/>
        <vertAlign val="superscript"/>
        <sz val="11"/>
        <color indexed="9"/>
        <rFont val="Arial Narrow"/>
        <family val="2"/>
      </rPr>
      <t>(2)</t>
    </r>
  </si>
  <si>
    <t>(3)</t>
  </si>
  <si>
    <t>(4)</t>
  </si>
  <si>
    <t>(5)</t>
  </si>
  <si>
    <r>
      <t xml:space="preserve">  TIPO DE ORGANIZACIÓN 8 </t>
    </r>
    <r>
      <rPr>
        <b/>
        <vertAlign val="superscript"/>
        <sz val="11"/>
        <color indexed="9"/>
        <rFont val="Arial Narrow"/>
        <family val="2"/>
      </rPr>
      <t xml:space="preserve">(1)                           </t>
    </r>
  </si>
  <si>
    <r>
      <t xml:space="preserve">4 </t>
    </r>
    <r>
      <rPr>
        <sz val="11"/>
        <color indexed="8"/>
        <rFont val="Arial Narrow"/>
        <family val="2"/>
      </rPr>
      <t>En caso de haber calculado la huella de carbono en años anteriores, indicar su valor expresado en t CO</t>
    </r>
    <r>
      <rPr>
        <vertAlign val="subscript"/>
        <sz val="11"/>
        <color indexed="8"/>
        <rFont val="Arial Narrow"/>
        <family val="2"/>
      </rPr>
      <t>2</t>
    </r>
    <r>
      <rPr>
        <sz val="11"/>
        <color indexed="8"/>
        <rFont val="Arial Narrow"/>
        <family val="2"/>
      </rPr>
      <t xml:space="preserve"> en estas celdas.</t>
    </r>
  </si>
  <si>
    <t>(6)</t>
  </si>
  <si>
    <t>Observaciones / Explicaciones. Ayuda para la correcta cumplimentación</t>
  </si>
  <si>
    <t>Revisiones de la calculadora</t>
  </si>
  <si>
    <t>8.</t>
  </si>
  <si>
    <t>9.</t>
  </si>
  <si>
    <t>8. Ayuda: observaciones</t>
  </si>
  <si>
    <r>
      <t>Edificio / Sede</t>
    </r>
    <r>
      <rPr>
        <b/>
        <vertAlign val="superscript"/>
        <sz val="10"/>
        <color indexed="9"/>
        <rFont val="Arial Narrow"/>
        <family val="2"/>
      </rPr>
      <t xml:space="preserve"> (1)</t>
    </r>
  </si>
  <si>
    <r>
      <t xml:space="preserve">
 Tipo de Combustible </t>
    </r>
    <r>
      <rPr>
        <b/>
        <vertAlign val="superscript"/>
        <sz val="10"/>
        <color indexed="9"/>
        <rFont val="Arial Narrow"/>
        <family val="2"/>
      </rPr>
      <t>(2)</t>
    </r>
  </si>
  <si>
    <r>
      <t xml:space="preserve">Cantidad comb. (ud) </t>
    </r>
    <r>
      <rPr>
        <b/>
        <vertAlign val="superscript"/>
        <sz val="10"/>
        <color indexed="9"/>
        <rFont val="Arial Narrow"/>
        <family val="2"/>
      </rPr>
      <t xml:space="preserve">(3)
</t>
    </r>
  </si>
  <si>
    <r>
      <t xml:space="preserve">    Factor emisión 
     (kg CO</t>
    </r>
    <r>
      <rPr>
        <b/>
        <vertAlign val="subscript"/>
        <sz val="10"/>
        <color indexed="9"/>
        <rFont val="Arial Narrow"/>
        <family val="2"/>
      </rPr>
      <t>2</t>
    </r>
    <r>
      <rPr>
        <b/>
        <sz val="10"/>
        <color indexed="9"/>
        <rFont val="Arial Narrow"/>
        <family val="2"/>
      </rPr>
      <t xml:space="preserve">/ud) </t>
    </r>
    <r>
      <rPr>
        <b/>
        <vertAlign val="superscript"/>
        <sz val="10"/>
        <color indexed="9"/>
        <rFont val="Arial Narrow"/>
        <family val="2"/>
      </rPr>
      <t>(4)</t>
    </r>
  </si>
  <si>
    <t xml:space="preserve">           Otros</t>
  </si>
  <si>
    <r>
      <t xml:space="preserve">               CONSUMO DE COMBUSTIBLES EN DESPLAZAMIENTOS </t>
    </r>
    <r>
      <rPr>
        <b/>
        <vertAlign val="superscript"/>
        <sz val="14"/>
        <color indexed="9"/>
        <rFont val="Arial Narrow"/>
        <family val="2"/>
      </rPr>
      <t>(5)</t>
    </r>
  </si>
  <si>
    <r>
      <t xml:space="preserve">Vehículo o flota de vehículos </t>
    </r>
    <r>
      <rPr>
        <b/>
        <vertAlign val="superscript"/>
        <sz val="10"/>
        <color indexed="9"/>
        <rFont val="Arial Narrow"/>
        <family val="2"/>
      </rPr>
      <t xml:space="preserve">(6)
</t>
    </r>
  </si>
  <si>
    <r>
      <t>Factor emisión
(kg CO</t>
    </r>
    <r>
      <rPr>
        <b/>
        <vertAlign val="subscript"/>
        <sz val="10"/>
        <color indexed="9"/>
        <rFont val="Arial Narrow"/>
        <family val="2"/>
      </rPr>
      <t>2</t>
    </r>
    <r>
      <rPr>
        <b/>
        <sz val="10"/>
        <color indexed="9"/>
        <rFont val="Arial Narrow"/>
        <family val="2"/>
      </rPr>
      <t xml:space="preserve">/ud) </t>
    </r>
    <r>
      <rPr>
        <b/>
        <vertAlign val="superscript"/>
        <sz val="10"/>
        <color indexed="9"/>
        <rFont val="Arial Narrow"/>
        <family val="2"/>
      </rPr>
      <t xml:space="preserve">(8) </t>
    </r>
  </si>
  <si>
    <r>
      <t>g CO</t>
    </r>
    <r>
      <rPr>
        <b/>
        <vertAlign val="subscript"/>
        <sz val="10"/>
        <color indexed="9"/>
        <rFont val="Arial Narrow"/>
        <family val="2"/>
      </rPr>
      <t>2</t>
    </r>
    <r>
      <rPr>
        <b/>
        <sz val="10"/>
        <color indexed="9"/>
        <rFont val="Arial Narrow"/>
        <family val="2"/>
      </rPr>
      <t xml:space="preserve">/km 
IDAE </t>
    </r>
    <r>
      <rPr>
        <b/>
        <vertAlign val="superscript"/>
        <sz val="10"/>
        <color indexed="9"/>
        <rFont val="Arial Narrow"/>
        <family val="2"/>
      </rPr>
      <t xml:space="preserve">(10)
</t>
    </r>
  </si>
  <si>
    <r>
      <rPr>
        <vertAlign val="superscript"/>
        <sz val="11"/>
        <rFont val="Arial Narrow"/>
        <family val="2"/>
      </rPr>
      <t>8</t>
    </r>
    <r>
      <rPr>
        <sz val="11"/>
        <rFont val="Arial Narrow"/>
        <family val="2"/>
      </rPr>
      <t xml:space="preserve"> Factor de emisión correspondiente al combustible seleccionado que aparece por defecto a excepción de haber seleccionado la opción “</t>
    </r>
    <r>
      <rPr>
        <i/>
        <sz val="11"/>
        <rFont val="Arial Narrow"/>
        <family val="2"/>
      </rPr>
      <t>Otros</t>
    </r>
    <r>
      <rPr>
        <sz val="11"/>
        <rFont val="Arial Narrow"/>
        <family val="2"/>
      </rPr>
      <t>” en cuyo caso, habrá que introducir el factor de emisión correspondiente indicando en el cuadro anterior, el nombre del combustible, la fuente de donde se extrae su factor de emisión así como su valor y unidades. Es imprescindible que las unidades respecto a las que se refiere el factor de emisión (kg CO</t>
    </r>
    <r>
      <rPr>
        <vertAlign val="subscript"/>
        <sz val="11"/>
        <rFont val="Arial Narrow"/>
        <family val="2"/>
      </rPr>
      <t>2</t>
    </r>
    <r>
      <rPr>
        <sz val="11"/>
        <rFont val="Arial Narrow"/>
        <family val="2"/>
      </rPr>
      <t>/ud) sean coincidentes con las unidades en las que se cuantifique la cantidad de combustible consumido.</t>
    </r>
  </si>
  <si>
    <r>
      <t xml:space="preserve">Edificio / Sede </t>
    </r>
    <r>
      <rPr>
        <b/>
        <vertAlign val="superscript"/>
        <sz val="10"/>
        <color indexed="9"/>
        <rFont val="Arial Narrow"/>
        <family val="2"/>
      </rPr>
      <t>(1)</t>
    </r>
  </si>
  <si>
    <r>
      <rPr>
        <vertAlign val="superscript"/>
        <sz val="11"/>
        <color indexed="8"/>
        <rFont val="Arial Narrow"/>
        <family val="2"/>
      </rPr>
      <t xml:space="preserve">1 </t>
    </r>
    <r>
      <rPr>
        <sz val="11"/>
        <color indexed="8"/>
        <rFont val="Arial Narrow"/>
        <family val="2"/>
      </rPr>
      <t xml:space="preserve">En caso de que los equipos de climatización / refrigeración se ubiquen en diferentes lugares (edificios / sedes) y disponga de los datos desagregados en función de los mismos, si lo desea, puede en esta celda especificar cuáles son y en la hoja </t>
    </r>
    <r>
      <rPr>
        <i/>
        <sz val="11"/>
        <color indexed="8"/>
        <rFont val="Arial Narrow"/>
        <family val="2"/>
      </rPr>
      <t>6_Resultados</t>
    </r>
    <r>
      <rPr>
        <sz val="11"/>
        <color indexed="8"/>
        <rFont val="Arial Narrow"/>
        <family val="2"/>
      </rPr>
      <t xml:space="preserve"> se reflejará el total de emisiones de alcance 1 y alcance 2 asociadas a cada uno de ellos. Tenga en cuenta que si el nombre de una sede aparece varias veces, éste ha de estar escrito exactamente de la misma manera. En caso contrario, el desglose de resultados por sedes será incorrecto.
</t>
    </r>
  </si>
  <si>
    <r>
      <t>Edificio / Sede</t>
    </r>
    <r>
      <rPr>
        <b/>
        <vertAlign val="superscript"/>
        <sz val="10"/>
        <color indexed="9"/>
        <rFont val="Arial Narrow"/>
        <family val="2"/>
      </rPr>
      <t xml:space="preserve"> (2)</t>
    </r>
  </si>
  <si>
    <r>
      <rPr>
        <b/>
        <sz val="10"/>
        <color indexed="56"/>
        <rFont val="Arial Narrow"/>
        <family val="2"/>
      </rPr>
      <t>2013-2015</t>
    </r>
    <r>
      <rPr>
        <sz val="10"/>
        <color indexed="56"/>
        <rFont val="Arial Narrow"/>
        <family val="2"/>
      </rPr>
      <t>: descuentos por biocarburantes fijados por la Ley 11/2013 de 26 de julio de 2013 que modifica el RD 459/2011 relativo a los objetivos obligatorios mínimos de venta o consumo de biocarburantes establecidos para España (fija una cantidad mínima de biocarburantes en diesel del 4,1% y de biocarburantes en gasolina del 3,9%).</t>
    </r>
  </si>
  <si>
    <r>
      <rPr>
        <b/>
        <sz val="10"/>
        <color indexed="56"/>
        <rFont val="Arial Narrow"/>
        <family val="2"/>
      </rPr>
      <t>2016-2020</t>
    </r>
    <r>
      <rPr>
        <sz val="10"/>
        <color indexed="56"/>
        <rFont val="Arial Narrow"/>
        <family val="2"/>
      </rPr>
      <t>: descuentos por biocarburantes fijados por el RD 1085/2015, de 4 de diciembre, de fomento de los biocarburantes (fija una cantidad mínima de biocarburantes en diésel y gasolina de 4,3%, 5%, 6%, 7% y 8,5% para los años 2016, 2017, 2018, 2019 y 2020 respectivamente).</t>
    </r>
  </si>
  <si>
    <t>https://gdo.cnmc.es/CNE/resumenGdo.do?anio=</t>
  </si>
  <si>
    <r>
      <t xml:space="preserve">Nombre de la comercializadora suministradora de energía </t>
    </r>
    <r>
      <rPr>
        <b/>
        <vertAlign val="superscript"/>
        <sz val="10"/>
        <color indexed="9"/>
        <rFont val="Arial Narrow"/>
        <family val="2"/>
      </rPr>
      <t>(</t>
    </r>
    <r>
      <rPr>
        <b/>
        <vertAlign val="superscript"/>
        <sz val="11"/>
        <color indexed="9"/>
        <rFont val="Arial Narrow"/>
        <family val="2"/>
      </rPr>
      <t>3)</t>
    </r>
  </si>
  <si>
    <r>
      <t xml:space="preserve"> Dato de consumo </t>
    </r>
    <r>
      <rPr>
        <b/>
        <sz val="9"/>
        <color indexed="9"/>
        <rFont val="Arial Narrow"/>
        <family val="2"/>
      </rPr>
      <t>(kWh)</t>
    </r>
    <r>
      <rPr>
        <b/>
        <vertAlign val="superscript"/>
        <sz val="9"/>
        <color indexed="9"/>
        <rFont val="Arial Narrow"/>
        <family val="2"/>
      </rPr>
      <t xml:space="preserve"> (4)</t>
    </r>
  </si>
  <si>
    <r>
      <t xml:space="preserve">  Factor emisión 
         </t>
    </r>
    <r>
      <rPr>
        <b/>
        <sz val="9"/>
        <color indexed="9"/>
        <rFont val="Arial Narrow"/>
        <family val="2"/>
      </rPr>
      <t>(kg CO</t>
    </r>
    <r>
      <rPr>
        <b/>
        <vertAlign val="subscript"/>
        <sz val="9"/>
        <color indexed="9"/>
        <rFont val="Arial Narrow"/>
        <family val="2"/>
      </rPr>
      <t>2</t>
    </r>
    <r>
      <rPr>
        <b/>
        <sz val="9"/>
        <color indexed="9"/>
        <rFont val="Arial Narrow"/>
        <family val="2"/>
      </rPr>
      <t>/kWh)</t>
    </r>
    <r>
      <rPr>
        <b/>
        <vertAlign val="superscript"/>
        <sz val="9"/>
        <color indexed="9"/>
        <rFont val="Arial Narrow"/>
        <family val="2"/>
      </rPr>
      <t>(5)</t>
    </r>
  </si>
  <si>
    <t>https://gdo.cnmc.es/CNE/resumenGdo.do?anio=2016</t>
  </si>
  <si>
    <t>ACCIÓN ENERGÍA COMERCIALIZADORA, S.L.</t>
  </si>
  <si>
    <t>ADEINNOVA ENERGÍA, S.L.U.</t>
  </si>
  <si>
    <t>AGRI-ENERGÍA, S.A.</t>
  </si>
  <si>
    <t>AQUÍ ENERGÍA, S.L.</t>
  </si>
  <si>
    <t>BETA RENOWABLE GROUP, S.A.</t>
  </si>
  <si>
    <t xml:space="preserve">CEMOI ELECTRICITE, S.L. </t>
  </si>
  <si>
    <t>COMERCIALIZADORA ELÉCTRICA DE CADIZ, S.A.</t>
  </si>
  <si>
    <t>COMPAÑÍA LUMISA ENERGÍAS, S.L.</t>
  </si>
  <si>
    <t>COOPERATIVA ELÉCTRICA DE CASTELLAR, S.C.V.</t>
  </si>
  <si>
    <t>COOPERATIVA ELÉCTRICA BENÉFICA CATRALENSE, COOP. V.</t>
  </si>
  <si>
    <t>COOPERATIVA ELÉCTRICA BENÉFICA SAN FRANCISCO DE ASÍS, COOP. V.</t>
  </si>
  <si>
    <t>COOPERATIVA ELÉCTRICA-BENÉFICA ALBATERENSE, COOP.V.</t>
  </si>
  <si>
    <t>DAIMUZ ENERGÍA, S.L.</t>
  </si>
  <si>
    <t>DRK ENERGY, S.L.</t>
  </si>
  <si>
    <t>EDP COMERCIALIZADORA, S.A.U.</t>
  </si>
  <si>
    <t>EDP Energía S.A.U.</t>
  </si>
  <si>
    <t>ELECNOVA SIGLO XXI, S.L.</t>
  </si>
  <si>
    <t>ELÉCTRICA ALBATERENSE, S.L.</t>
  </si>
  <si>
    <t>ELÉCTRICA ALGIMIA DE ALFARA, S.COOP.V.</t>
  </si>
  <si>
    <t>ELÉCTRICA CATRALENSE, S.L.</t>
  </si>
  <si>
    <t>ELÉCTRICA DE CHERA, S.C.V.</t>
  </si>
  <si>
    <t>ELÉCTRICA DE GUADASSUAR COOP. V.</t>
  </si>
  <si>
    <t>ELÉCTRICA DIRECTA ENERGÍA, S.L.</t>
  </si>
  <si>
    <t>ELÉCTRICA SOLLERENSE, S.A.</t>
  </si>
  <si>
    <t>ELECTRODISTRIBUIDORA DE FUERZA Y ALUMBRADO CASABLANCA, S. COOP.V.</t>
  </si>
  <si>
    <t>ELYGAS POWER, S.L.</t>
  </si>
  <si>
    <t>ELÉCTRICA DEL POZO, S.COOP.MAD.</t>
  </si>
  <si>
    <t>ELÉCTRICA NTRA. SRA. DE GRACIA SDAD. COOP. VALENCIANA</t>
  </si>
  <si>
    <t>ENERGEA SAVING ENERGY, S.L.</t>
  </si>
  <si>
    <t>ENERGY TRADER SOLUTIONS, S.L.</t>
  </si>
  <si>
    <t>ENERGÍA DLR COMERCIALIZADORA, S.L.</t>
  </si>
  <si>
    <t>ENGIE ESPAÑA, S.L.U.</t>
  </si>
  <si>
    <t>ESTABANELL Y PAHISA MERCATOR, S.A.</t>
  </si>
  <si>
    <t>ESTRATEGIAS ELÉCTRICAS INTEGRALES, S.A.</t>
  </si>
  <si>
    <t>EXPORT INNOVATION GROUP S.L.</t>
  </si>
  <si>
    <t>FLUIDO ELÉCTRICO MUSEROS, SCV</t>
  </si>
  <si>
    <t>FOENER COMERCIALIZACIÓN, S.L.U.</t>
  </si>
  <si>
    <t>FUSIONA COMERCIALIZADORA, S.A.</t>
  </si>
  <si>
    <t>GAOLANIA SERVICIOS, S.L.</t>
  </si>
  <si>
    <t>GEO ALTERNATIVA, S.L.</t>
  </si>
  <si>
    <t>GIGABUSINESS, S.L.</t>
  </si>
  <si>
    <t>GLOBAL BIOSFERA PROTEC, S.L.</t>
  </si>
  <si>
    <t>HIDROELÉCTRICA DEL VALIRA, S.L.</t>
  </si>
  <si>
    <t>LONJAS TECNOLOGIA, S.A.</t>
  </si>
  <si>
    <t>LUVON ENERGÍA, S.L.</t>
  </si>
  <si>
    <t>NINOBE SERVICIOS ENERGÉTICOS, S.L.</t>
  </si>
  <si>
    <t>NOBE SOLUCIONES Y ENERGÍA</t>
  </si>
  <si>
    <t>NOSA ENERXIA SOCIEDADE COOP GALEGA</t>
  </si>
  <si>
    <t>ODF ENERGÍA LIBRE COMERCIALIZADORA, S.L.</t>
  </si>
  <si>
    <t>ON DEMAND FACILITIES, S.L.U.</t>
  </si>
  <si>
    <t>PEPEENERGY</t>
  </si>
  <si>
    <t>PHOTON GESTION</t>
  </si>
  <si>
    <t>PULSAR SERVICIOS ENERGÉTICOS,</t>
  </si>
  <si>
    <t>RONDA OESTE ENERGÍA, S.L.</t>
  </si>
  <si>
    <t>SUNAIR ONE ENERGY, S.L.</t>
  </si>
  <si>
    <t>TRADE UNIVERSAL ENERGY, S.A.</t>
  </si>
  <si>
    <t>UNIC GLOBAL-LOGISTICS S.L.</t>
  </si>
  <si>
    <t>V3J INGENIERIA Y SERVICIOS, S.L.</t>
  </si>
  <si>
    <t>VIESGO ENERGíA, S.L.</t>
  </si>
  <si>
    <t>WIND TO MARKET, S.A.</t>
  </si>
  <si>
    <t>Gasolina</t>
  </si>
  <si>
    <t>Aumento</t>
  </si>
  <si>
    <t>Reducción</t>
  </si>
  <si>
    <r>
      <t>CH</t>
    </r>
    <r>
      <rPr>
        <vertAlign val="subscript"/>
        <sz val="10"/>
        <color indexed="8"/>
        <rFont val="Arial Narrow"/>
        <family val="2"/>
      </rPr>
      <t>2</t>
    </r>
    <r>
      <rPr>
        <sz val="10"/>
        <color indexed="8"/>
        <rFont val="Arial Narrow"/>
        <family val="2"/>
      </rPr>
      <t>F</t>
    </r>
    <r>
      <rPr>
        <vertAlign val="subscript"/>
        <sz val="10"/>
        <color indexed="8"/>
        <rFont val="Arial Narrow"/>
        <family val="2"/>
      </rPr>
      <t>3</t>
    </r>
  </si>
  <si>
    <r>
      <t>CH</t>
    </r>
    <r>
      <rPr>
        <vertAlign val="subscript"/>
        <sz val="10"/>
        <color indexed="8"/>
        <rFont val="Arial Narrow"/>
        <family val="2"/>
      </rPr>
      <t>2</t>
    </r>
    <r>
      <rPr>
        <sz val="10"/>
        <color indexed="8"/>
        <rFont val="Arial Narrow"/>
        <family val="2"/>
      </rPr>
      <t>F</t>
    </r>
    <r>
      <rPr>
        <vertAlign val="subscript"/>
        <sz val="10"/>
        <color indexed="8"/>
        <rFont val="Arial Narrow"/>
        <family val="2"/>
      </rPr>
      <t>2</t>
    </r>
  </si>
  <si>
    <r>
      <t>CH</t>
    </r>
    <r>
      <rPr>
        <vertAlign val="subscript"/>
        <sz val="10"/>
        <color indexed="8"/>
        <rFont val="Arial Narrow"/>
        <family val="2"/>
      </rPr>
      <t>3</t>
    </r>
    <r>
      <rPr>
        <sz val="10"/>
        <color indexed="8"/>
        <rFont val="Arial Narrow"/>
        <family val="2"/>
      </rPr>
      <t>F</t>
    </r>
  </si>
  <si>
    <r>
      <t>C</t>
    </r>
    <r>
      <rPr>
        <vertAlign val="subscript"/>
        <sz val="10"/>
        <color indexed="8"/>
        <rFont val="Arial Narrow"/>
        <family val="2"/>
      </rPr>
      <t>5</t>
    </r>
    <r>
      <rPr>
        <sz val="10"/>
        <color indexed="8"/>
        <rFont val="Arial Narrow"/>
        <family val="2"/>
      </rPr>
      <t>H</t>
    </r>
    <r>
      <rPr>
        <vertAlign val="subscript"/>
        <sz val="10"/>
        <color indexed="8"/>
        <rFont val="Arial Narrow"/>
        <family val="2"/>
      </rPr>
      <t>2</t>
    </r>
    <r>
      <rPr>
        <sz val="10"/>
        <color indexed="8"/>
        <rFont val="Arial Narrow"/>
        <family val="2"/>
      </rPr>
      <t>F</t>
    </r>
    <r>
      <rPr>
        <vertAlign val="subscript"/>
        <sz val="10"/>
        <color indexed="8"/>
        <rFont val="Arial Narrow"/>
        <family val="2"/>
      </rPr>
      <t>10</t>
    </r>
  </si>
  <si>
    <r>
      <t>C</t>
    </r>
    <r>
      <rPr>
        <vertAlign val="subscript"/>
        <sz val="10"/>
        <color indexed="8"/>
        <rFont val="Arial Narrow"/>
        <family val="2"/>
      </rPr>
      <t>2</t>
    </r>
    <r>
      <rPr>
        <sz val="10"/>
        <color indexed="8"/>
        <rFont val="Arial Narrow"/>
        <family val="2"/>
      </rPr>
      <t>HF</t>
    </r>
    <r>
      <rPr>
        <vertAlign val="subscript"/>
        <sz val="10"/>
        <color indexed="8"/>
        <rFont val="Arial Narrow"/>
        <family val="2"/>
      </rPr>
      <t>5</t>
    </r>
  </si>
  <si>
    <r>
      <t>C</t>
    </r>
    <r>
      <rPr>
        <vertAlign val="subscript"/>
        <sz val="10"/>
        <color indexed="8"/>
        <rFont val="Arial Narrow"/>
        <family val="2"/>
      </rPr>
      <t>2</t>
    </r>
    <r>
      <rPr>
        <sz val="10"/>
        <color indexed="8"/>
        <rFont val="Arial Narrow"/>
        <family val="2"/>
      </rPr>
      <t>H</t>
    </r>
    <r>
      <rPr>
        <vertAlign val="subscript"/>
        <sz val="10"/>
        <color indexed="8"/>
        <rFont val="Arial Narrow"/>
        <family val="2"/>
      </rPr>
      <t>2</t>
    </r>
    <r>
      <rPr>
        <sz val="10"/>
        <color indexed="8"/>
        <rFont val="Arial Narrow"/>
        <family val="2"/>
      </rPr>
      <t>F</t>
    </r>
    <r>
      <rPr>
        <vertAlign val="subscript"/>
        <sz val="10"/>
        <color indexed="8"/>
        <rFont val="Arial Narrow"/>
        <family val="2"/>
      </rPr>
      <t>4</t>
    </r>
  </si>
  <si>
    <r>
      <t>CH</t>
    </r>
    <r>
      <rPr>
        <vertAlign val="subscript"/>
        <sz val="10"/>
        <color indexed="8"/>
        <rFont val="Arial Narrow"/>
        <family val="2"/>
      </rPr>
      <t>2</t>
    </r>
    <r>
      <rPr>
        <sz val="10"/>
        <color indexed="8"/>
        <rFont val="Arial Narrow"/>
        <family val="2"/>
      </rPr>
      <t>FCF</t>
    </r>
    <r>
      <rPr>
        <vertAlign val="subscript"/>
        <sz val="10"/>
        <color indexed="8"/>
        <rFont val="Arial Narrow"/>
        <family val="2"/>
      </rPr>
      <t>3</t>
    </r>
  </si>
  <si>
    <r>
      <t>C</t>
    </r>
    <r>
      <rPr>
        <vertAlign val="subscript"/>
        <sz val="10"/>
        <color indexed="8"/>
        <rFont val="Arial Narrow"/>
        <family val="2"/>
      </rPr>
      <t>2</t>
    </r>
    <r>
      <rPr>
        <sz val="10"/>
        <color indexed="8"/>
        <rFont val="Arial Narrow"/>
        <family val="2"/>
      </rPr>
      <t>H</t>
    </r>
    <r>
      <rPr>
        <vertAlign val="subscript"/>
        <sz val="10"/>
        <color indexed="8"/>
        <rFont val="Arial Narrow"/>
        <family val="2"/>
      </rPr>
      <t>3</t>
    </r>
    <r>
      <rPr>
        <sz val="10"/>
        <color indexed="8"/>
        <rFont val="Arial Narrow"/>
        <family val="2"/>
      </rPr>
      <t>F</t>
    </r>
    <r>
      <rPr>
        <vertAlign val="subscript"/>
        <sz val="10"/>
        <color indexed="8"/>
        <rFont val="Arial Narrow"/>
        <family val="2"/>
      </rPr>
      <t>3</t>
    </r>
  </si>
  <si>
    <r>
      <t>CH</t>
    </r>
    <r>
      <rPr>
        <vertAlign val="subscript"/>
        <sz val="10"/>
        <color indexed="8"/>
        <rFont val="Arial Narrow"/>
        <family val="2"/>
      </rPr>
      <t>2</t>
    </r>
    <r>
      <rPr>
        <sz val="10"/>
        <color indexed="8"/>
        <rFont val="Arial Narrow"/>
        <family val="2"/>
      </rPr>
      <t>FCH</t>
    </r>
    <r>
      <rPr>
        <vertAlign val="subscript"/>
        <sz val="10"/>
        <color indexed="8"/>
        <rFont val="Arial Narrow"/>
        <family val="2"/>
      </rPr>
      <t>2</t>
    </r>
    <r>
      <rPr>
        <sz val="10"/>
        <color indexed="8"/>
        <rFont val="Arial Narrow"/>
        <family val="2"/>
      </rPr>
      <t>F</t>
    </r>
  </si>
  <si>
    <r>
      <t>C</t>
    </r>
    <r>
      <rPr>
        <vertAlign val="subscript"/>
        <sz val="10"/>
        <color indexed="8"/>
        <rFont val="Arial Narrow"/>
        <family val="2"/>
      </rPr>
      <t>2</t>
    </r>
    <r>
      <rPr>
        <sz val="10"/>
        <color indexed="8"/>
        <rFont val="Arial Narrow"/>
        <family val="2"/>
      </rPr>
      <t>H</t>
    </r>
    <r>
      <rPr>
        <vertAlign val="subscript"/>
        <sz val="10"/>
        <color indexed="8"/>
        <rFont val="Arial Narrow"/>
        <family val="2"/>
      </rPr>
      <t>4</t>
    </r>
    <r>
      <rPr>
        <sz val="10"/>
        <color indexed="8"/>
        <rFont val="Arial Narrow"/>
        <family val="2"/>
      </rPr>
      <t>F</t>
    </r>
    <r>
      <rPr>
        <vertAlign val="subscript"/>
        <sz val="10"/>
        <color indexed="8"/>
        <rFont val="Arial Narrow"/>
        <family val="2"/>
      </rPr>
      <t>2</t>
    </r>
  </si>
  <si>
    <r>
      <t>C</t>
    </r>
    <r>
      <rPr>
        <vertAlign val="subscript"/>
        <sz val="10"/>
        <color indexed="8"/>
        <rFont val="Arial Narrow"/>
        <family val="2"/>
      </rPr>
      <t>2</t>
    </r>
    <r>
      <rPr>
        <sz val="10"/>
        <color indexed="8"/>
        <rFont val="Arial Narrow"/>
        <family val="2"/>
      </rPr>
      <t>H</t>
    </r>
    <r>
      <rPr>
        <vertAlign val="subscript"/>
        <sz val="10"/>
        <color indexed="8"/>
        <rFont val="Arial Narrow"/>
        <family val="2"/>
      </rPr>
      <t>2</t>
    </r>
    <r>
      <rPr>
        <sz val="10"/>
        <color indexed="8"/>
        <rFont val="Arial Narrow"/>
        <family val="2"/>
      </rPr>
      <t>F</t>
    </r>
  </si>
  <si>
    <r>
      <t>C</t>
    </r>
    <r>
      <rPr>
        <vertAlign val="subscript"/>
        <sz val="10"/>
        <color indexed="8"/>
        <rFont val="Arial Narrow"/>
        <family val="2"/>
      </rPr>
      <t>3</t>
    </r>
    <r>
      <rPr>
        <sz val="10"/>
        <color indexed="8"/>
        <rFont val="Arial Narrow"/>
        <family val="2"/>
      </rPr>
      <t>HF</t>
    </r>
    <r>
      <rPr>
        <vertAlign val="subscript"/>
        <sz val="10"/>
        <color indexed="8"/>
        <rFont val="Arial Narrow"/>
        <family val="2"/>
      </rPr>
      <t>7</t>
    </r>
  </si>
  <si>
    <r>
      <t>CH</t>
    </r>
    <r>
      <rPr>
        <vertAlign val="subscript"/>
        <sz val="10"/>
        <color indexed="8"/>
        <rFont val="Arial Narrow"/>
        <family val="2"/>
      </rPr>
      <t>2</t>
    </r>
    <r>
      <rPr>
        <sz val="10"/>
        <color indexed="8"/>
        <rFont val="Arial Narrow"/>
        <family val="2"/>
      </rPr>
      <t>FCF</t>
    </r>
    <r>
      <rPr>
        <vertAlign val="subscript"/>
        <sz val="10"/>
        <color indexed="8"/>
        <rFont val="Arial Narrow"/>
        <family val="2"/>
      </rPr>
      <t>2</t>
    </r>
    <r>
      <rPr>
        <sz val="10"/>
        <color indexed="8"/>
        <rFont val="Arial Narrow"/>
        <family val="2"/>
      </rPr>
      <t>CF</t>
    </r>
    <r>
      <rPr>
        <vertAlign val="subscript"/>
        <sz val="10"/>
        <color indexed="8"/>
        <rFont val="Arial Narrow"/>
        <family val="2"/>
      </rPr>
      <t>3</t>
    </r>
  </si>
  <si>
    <r>
      <t>CHF</t>
    </r>
    <r>
      <rPr>
        <vertAlign val="subscript"/>
        <sz val="10"/>
        <color indexed="8"/>
        <rFont val="Arial Narrow"/>
        <family val="2"/>
      </rPr>
      <t>2</t>
    </r>
    <r>
      <rPr>
        <sz val="10"/>
        <color indexed="8"/>
        <rFont val="Arial Narrow"/>
        <family val="2"/>
      </rPr>
      <t>CHFCF</t>
    </r>
    <r>
      <rPr>
        <vertAlign val="subscript"/>
        <sz val="10"/>
        <color indexed="8"/>
        <rFont val="Arial Narrow"/>
        <family val="2"/>
      </rPr>
      <t>3</t>
    </r>
  </si>
  <si>
    <r>
      <t>C</t>
    </r>
    <r>
      <rPr>
        <vertAlign val="subscript"/>
        <sz val="10"/>
        <color indexed="8"/>
        <rFont val="Arial Narrow"/>
        <family val="2"/>
      </rPr>
      <t>3</t>
    </r>
    <r>
      <rPr>
        <sz val="10"/>
        <color indexed="8"/>
        <rFont val="Arial Narrow"/>
        <family val="2"/>
      </rPr>
      <t>H</t>
    </r>
    <r>
      <rPr>
        <vertAlign val="subscript"/>
        <sz val="10"/>
        <color indexed="8"/>
        <rFont val="Arial Narrow"/>
        <family val="2"/>
      </rPr>
      <t>2</t>
    </r>
    <r>
      <rPr>
        <sz val="10"/>
        <color indexed="8"/>
        <rFont val="Arial Narrow"/>
        <family val="2"/>
      </rPr>
      <t>F</t>
    </r>
    <r>
      <rPr>
        <vertAlign val="subscript"/>
        <sz val="10"/>
        <color indexed="8"/>
        <rFont val="Arial Narrow"/>
        <family val="2"/>
      </rPr>
      <t>6</t>
    </r>
  </si>
  <si>
    <r>
      <t>C</t>
    </r>
    <r>
      <rPr>
        <vertAlign val="subscript"/>
        <sz val="10"/>
        <color indexed="8"/>
        <rFont val="Arial Narrow"/>
        <family val="2"/>
      </rPr>
      <t>3</t>
    </r>
    <r>
      <rPr>
        <sz val="10"/>
        <color indexed="8"/>
        <rFont val="Arial Narrow"/>
        <family val="2"/>
      </rPr>
      <t>H</t>
    </r>
    <r>
      <rPr>
        <vertAlign val="subscript"/>
        <sz val="10"/>
        <color indexed="8"/>
        <rFont val="Arial Narrow"/>
        <family val="2"/>
      </rPr>
      <t>3</t>
    </r>
    <r>
      <rPr>
        <sz val="10"/>
        <color indexed="8"/>
        <rFont val="Arial Narrow"/>
        <family val="2"/>
      </rPr>
      <t>F</t>
    </r>
    <r>
      <rPr>
        <vertAlign val="subscript"/>
        <sz val="10"/>
        <color indexed="8"/>
        <rFont val="Arial Narrow"/>
        <family val="2"/>
      </rPr>
      <t>5</t>
    </r>
  </si>
  <si>
    <r>
      <t xml:space="preserve">Pestaña </t>
    </r>
    <r>
      <rPr>
        <b/>
        <sz val="11"/>
        <rFont val="Arial Narrow"/>
        <family val="2"/>
      </rPr>
      <t>"Datos generales de la organización"</t>
    </r>
    <r>
      <rPr>
        <sz val="11"/>
        <rFont val="Arial Narrow"/>
        <family val="2"/>
      </rPr>
      <t xml:space="preserve">: inclusión de un año más.
Pestaña </t>
    </r>
    <r>
      <rPr>
        <b/>
        <sz val="11"/>
        <rFont val="Arial Narrow"/>
        <family val="2"/>
      </rPr>
      <t>"Resultados"</t>
    </r>
    <r>
      <rPr>
        <sz val="11"/>
        <rFont val="Arial Narrow"/>
        <family val="2"/>
      </rPr>
      <t xml:space="preserve">: inclusión de un año más para la comparación de la media del ratio de emisiones de dos trienios.
Pestaña </t>
    </r>
    <r>
      <rPr>
        <b/>
        <sz val="11"/>
        <rFont val="Arial Narrow"/>
        <family val="2"/>
      </rPr>
      <t>"Factores de emisión"</t>
    </r>
    <r>
      <rPr>
        <sz val="11"/>
        <rFont val="Arial Narrow"/>
        <family val="2"/>
      </rPr>
      <t xml:space="preserve">: corrección del PCG del R-417A, incorporación de los factores de emisión para el año 2016 (los factores de los mix eléctricos son provisionales) y actualización de los factores de emisión y los PCI para toda serie la histórica en base a las </t>
    </r>
    <r>
      <rPr>
        <i/>
        <sz val="11"/>
        <rFont val="Arial Narrow"/>
        <family val="2"/>
      </rPr>
      <t>Directrices del IPCC para los Inventarios nacionales de gases de efecto invernadero de 2006</t>
    </r>
    <r>
      <rPr>
        <sz val="11"/>
        <rFont val="Arial Narrow"/>
        <family val="2"/>
      </rPr>
      <t>.</t>
    </r>
  </si>
  <si>
    <r>
      <t>C</t>
    </r>
    <r>
      <rPr>
        <vertAlign val="subscript"/>
        <sz val="10"/>
        <color indexed="8"/>
        <rFont val="Arial Narrow"/>
        <family val="2"/>
      </rPr>
      <t>2</t>
    </r>
    <r>
      <rPr>
        <sz val="10"/>
        <color indexed="8"/>
        <rFont val="Arial Narrow"/>
        <family val="2"/>
      </rPr>
      <t>H</t>
    </r>
    <r>
      <rPr>
        <vertAlign val="subscript"/>
        <sz val="10"/>
        <color indexed="8"/>
        <rFont val="Arial Narrow"/>
        <family val="2"/>
      </rPr>
      <t>3</t>
    </r>
    <r>
      <rPr>
        <sz val="10"/>
        <color indexed="8"/>
        <rFont val="Arial Narrow"/>
        <family val="2"/>
      </rPr>
      <t>F</t>
    </r>
    <r>
      <rPr>
        <vertAlign val="subscript"/>
        <sz val="10"/>
        <color indexed="8"/>
        <rFont val="Arial Narrow"/>
        <family val="2"/>
      </rPr>
      <t>3.</t>
    </r>
  </si>
  <si>
    <t>Gasóleo</t>
  </si>
  <si>
    <t>Gasolina (l)</t>
  </si>
  <si>
    <r>
      <t>Factor Mix 2016
(kg CO</t>
    </r>
    <r>
      <rPr>
        <b/>
        <vertAlign val="subscript"/>
        <sz val="9"/>
        <color indexed="9"/>
        <rFont val="Calibri"/>
        <family val="2"/>
      </rPr>
      <t>2</t>
    </r>
    <r>
      <rPr>
        <b/>
        <sz val="9"/>
        <color indexed="9"/>
        <rFont val="Calibri"/>
        <family val="2"/>
      </rPr>
      <t>/kWh)</t>
    </r>
  </si>
  <si>
    <t>V10</t>
  </si>
  <si>
    <t>Mix de comercializadoras sin GdO para 2016</t>
  </si>
  <si>
    <t>Mix de comercializadoras sin GdO para 2017</t>
  </si>
  <si>
    <r>
      <t>Factor Mix 2017
(kg CO</t>
    </r>
    <r>
      <rPr>
        <b/>
        <vertAlign val="subscript"/>
        <sz val="9"/>
        <color indexed="9"/>
        <rFont val="Calibri"/>
        <family val="2"/>
      </rPr>
      <t>2</t>
    </r>
    <r>
      <rPr>
        <b/>
        <sz val="9"/>
        <color indexed="9"/>
        <rFont val="Calibri"/>
        <family val="2"/>
      </rPr>
      <t>/kWh)</t>
    </r>
  </si>
  <si>
    <t>Comercializadoras2017</t>
  </si>
  <si>
    <t>Mix 2017</t>
  </si>
  <si>
    <t>Multiplicador
2017</t>
  </si>
  <si>
    <t>V11</t>
  </si>
  <si>
    <r>
      <t xml:space="preserve">Pestaña </t>
    </r>
    <r>
      <rPr>
        <b/>
        <sz val="11"/>
        <rFont val="Arial Narrow"/>
        <family val="2"/>
      </rPr>
      <t>"Fluorados"</t>
    </r>
    <r>
      <rPr>
        <sz val="11"/>
        <rFont val="Arial Narrow"/>
        <family val="2"/>
      </rPr>
      <t xml:space="preserve">: inclusión de posibilidad de introducir 0,0 kg de refrigerante recargado.
Pestaña </t>
    </r>
    <r>
      <rPr>
        <b/>
        <sz val="11"/>
        <rFont val="Arial Narrow"/>
        <family val="2"/>
      </rPr>
      <t>"Factores de emisión"</t>
    </r>
    <r>
      <rPr>
        <sz val="11"/>
        <rFont val="Arial Narrow"/>
        <family val="2"/>
      </rPr>
      <t xml:space="preserve">: se dan por definitivos los factores de los mix eléctricos de las comercializadoras que disponen de GdO y que han estado operativas durante el año 2016. </t>
    </r>
  </si>
  <si>
    <t>En el caso de haber calculado la huella de carbono de su organización para otros años anteriores, indique a continuación cuáles son y los valores de huella de carbono de alcance 1+2 obtenidos. Comience a introducir los datos por el AÑO 1.</t>
  </si>
  <si>
    <r>
      <t xml:space="preserve">Pestaña </t>
    </r>
    <r>
      <rPr>
        <b/>
        <sz val="11"/>
        <rFont val="Arial Narrow"/>
        <family val="2"/>
      </rPr>
      <t>"Factores de emisión"</t>
    </r>
    <r>
      <rPr>
        <sz val="11"/>
        <rFont val="Arial Narrow"/>
        <family val="2"/>
      </rPr>
      <t>: se incorporan los factores de emisión para el año 2017 y se añade el gasóleo B como posible combustible de instalaciones fijas. Se corrigen los valores del PCG de los preparados R-407B, R-407F y R-442A.</t>
    </r>
  </si>
  <si>
    <t>Fuelóleo (kg)</t>
  </si>
  <si>
    <t>APELES ELECTRICIDAD, S.L.</t>
  </si>
  <si>
    <t>AUSARTA PRIMA, S.L.</t>
  </si>
  <si>
    <t>COMERCIALIZADORA ELÉCTRICA TALAYUELAS, S.L.</t>
  </si>
  <si>
    <t>COOPERATIVA VALENCIANA ELECTRODISTRIBUIDORA DE FUERZA Y ALUMBRADO SERRALLO, S.Coop.V.</t>
  </si>
  <si>
    <t>ECOFUTURA LUZ ENERGÍA, S.L.</t>
  </si>
  <si>
    <t>EDP ENERGÍA S.A.U.</t>
  </si>
  <si>
    <t>GAS NATURAL FENOSA RENOVABLES, S.L.U.</t>
  </si>
  <si>
    <t>IM3 ENERGÍA, S.L.</t>
  </si>
  <si>
    <t>KILOWATIOS VERDES, S.L.</t>
  </si>
  <si>
    <t>LUBALOO, S.L.</t>
  </si>
  <si>
    <t>NUEVA COMERCIALIZADORA ESPAÑOLA, S.L.</t>
  </si>
  <si>
    <t>PETRO NAVARRA, S.L.</t>
  </si>
  <si>
    <t>VIESGO ENERGÍA, S.L.</t>
  </si>
  <si>
    <t>https://gdo.cnmc.es/CNE/resumenGdo.do?anio=2017</t>
  </si>
  <si>
    <t xml:space="preserve">A-DOS ENERGíA, S.L. </t>
  </si>
  <si>
    <t>INTEGRACIÓN EUROPEA DE ENERGÍA, S.A.U.</t>
  </si>
  <si>
    <t xml:space="preserve">ASAL DE ENERGÍA, S.L. </t>
  </si>
  <si>
    <t>ACSOL ENERGÍA GLOBAL, S.A.</t>
  </si>
  <si>
    <t>ALCANZIA ENERGÍA, S.L.</t>
  </si>
  <si>
    <t>COMERCIALIZADORA ELÉCTRICA DE CÁDIZ, S.A.</t>
  </si>
  <si>
    <t>COX ENERGÍA COMERCIALIZADORA ESPAÑA, S.L.U.</t>
  </si>
  <si>
    <t>CYE ENERGÍA, S.L.</t>
  </si>
  <si>
    <t>DISA ENERGÍA ELÉCTRICA, S.L.U.</t>
  </si>
  <si>
    <t>ELÉCTRICA DE GUIXES ENERG¿A, S.L.</t>
  </si>
  <si>
    <t>EMPRESA DE ALUMBRADO ELÉCTRICO DE CEUTA, S.A.</t>
  </si>
  <si>
    <t>ENDESA ENERGÍA, S.A.</t>
  </si>
  <si>
    <t>GALP ENERGÍA ESPAÑA S.A.U.</t>
  </si>
  <si>
    <t>GNERA ENERGÍA Y TECNOLOGÍA, S.L.</t>
  </si>
  <si>
    <t>INDEXO ENERGÍA, S.L.</t>
  </si>
  <si>
    <t>INTEGRACIÓN EUROPEA DE ENERGÍA SUR, S.L.</t>
  </si>
  <si>
    <t>LA UNIÓN ELECTRO INDUSTRIAL, S.L.U.</t>
  </si>
  <si>
    <t>PETRONIEVES ENERGÍA 1, S.L.</t>
  </si>
  <si>
    <t>PHOTON GESTIÓN</t>
  </si>
  <si>
    <t>PULSAR SERVICIOS ENERGÉTICOS, S.L.</t>
  </si>
  <si>
    <t>SUMINISTRADORA ELÉCTRICA VIENTOS ALISIOS DE LANZAROTE, S.L.</t>
  </si>
  <si>
    <t>SWAP ENERGÍA, S.A.</t>
  </si>
  <si>
    <t>R-449A</t>
  </si>
  <si>
    <t>R-32/R-125/HFO-1234yf/R-134a (24,3/24,7/25,3/25,7)</t>
  </si>
  <si>
    <t>V12</t>
  </si>
  <si>
    <t>B7 (l)</t>
  </si>
  <si>
    <t>V13</t>
  </si>
  <si>
    <r>
      <rPr>
        <vertAlign val="superscript"/>
        <sz val="11"/>
        <color indexed="8"/>
        <rFont val="Arial Narrow"/>
        <family val="2"/>
      </rPr>
      <t xml:space="preserve">6 </t>
    </r>
    <r>
      <rPr>
        <sz val="11"/>
        <color indexed="8"/>
        <rFont val="Arial Narrow"/>
        <family val="2"/>
      </rPr>
      <t>Si lo desea puede en esta celda especificar el vehículo o la flota de vehículos según tipo de combustible. En caso de vehículos eléctricos deberá cumplimentar los datos en la pestaña 4_Electricidad.</t>
    </r>
  </si>
  <si>
    <t>B.    DESPLAZAMIENTOS EN VEHÍCULOS QUE CONSUMEN COMBUSTIBLES FÓSILES</t>
  </si>
  <si>
    <r>
      <t xml:space="preserve">Pestaña </t>
    </r>
    <r>
      <rPr>
        <b/>
        <sz val="11"/>
        <rFont val="Arial Narrow"/>
        <family val="2"/>
      </rPr>
      <t>"Combustibles fósiles"</t>
    </r>
    <r>
      <rPr>
        <sz val="11"/>
        <rFont val="Arial Narrow"/>
        <family val="2"/>
      </rPr>
      <t xml:space="preserve"> y pestaña</t>
    </r>
    <r>
      <rPr>
        <b/>
        <sz val="11"/>
        <rFont val="Arial Narrow"/>
        <family val="2"/>
      </rPr>
      <t xml:space="preserve"> "Electricidad"</t>
    </r>
    <r>
      <rPr>
        <sz val="11"/>
        <rFont val="Arial Narrow"/>
        <family val="2"/>
      </rPr>
      <t>: se engloba la electricidad consumida por vehículos eléctricos y/o híbridos enchufables en las emisiones indirectas de alcance 2.</t>
    </r>
  </si>
  <si>
    <r>
      <t xml:space="preserve">Pestaña </t>
    </r>
    <r>
      <rPr>
        <b/>
        <sz val="11"/>
        <rFont val="Arial Narrow"/>
        <family val="2"/>
      </rPr>
      <t>"Combustibles fósiles"</t>
    </r>
    <r>
      <rPr>
        <sz val="11"/>
        <rFont val="Arial Narrow"/>
        <family val="2"/>
      </rPr>
      <t>: se corrige error de multiplicación que se producía a partir de la fila 10 en "</t>
    </r>
    <r>
      <rPr>
        <i/>
        <sz val="11"/>
        <rFont val="Arial Narrow"/>
        <family val="2"/>
      </rPr>
      <t>Consumo de combustibles en instalaciones fijas</t>
    </r>
    <r>
      <rPr>
        <sz val="11"/>
        <rFont val="Arial Narrow"/>
        <family val="2"/>
      </rPr>
      <t>". En "</t>
    </r>
    <r>
      <rPr>
        <i/>
        <sz val="11"/>
        <rFont val="Arial Narrow"/>
        <family val="2"/>
      </rPr>
      <t>Consumo de combustibles en desplazamientos</t>
    </r>
    <r>
      <rPr>
        <sz val="11"/>
        <rFont val="Arial Narrow"/>
        <family val="2"/>
      </rPr>
      <t xml:space="preserve">", se añade el combustible B7.
Pestaña </t>
    </r>
    <r>
      <rPr>
        <b/>
        <sz val="11"/>
        <rFont val="Arial Narrow"/>
        <family val="2"/>
      </rPr>
      <t>"Fluorados"</t>
    </r>
    <r>
      <rPr>
        <sz val="11"/>
        <rFont val="Arial Narrow"/>
        <family val="2"/>
      </rPr>
      <t>: se añade el preparado R-449A.</t>
    </r>
  </si>
  <si>
    <r>
      <rPr>
        <vertAlign val="superscript"/>
        <sz val="11"/>
        <rFont val="Arial Narrow"/>
        <family val="2"/>
      </rPr>
      <t>7</t>
    </r>
    <r>
      <rPr>
        <sz val="11"/>
        <rFont val="Arial Narrow"/>
        <family val="2"/>
      </rPr>
      <t xml:space="preserve"> Los vehículos pueden ser propulsados por combustión interna (litros de combustible fósil), eléctrica (kWh), híbrida enchufable (litros, kWh), o híbrida no enchufable (litros). En caso de coches eléctricos o híbridos enchufables el consumo de electricidad debe cumplimentarse en la pestaña </t>
    </r>
    <r>
      <rPr>
        <i/>
        <sz val="11"/>
        <rFont val="Arial Narrow"/>
        <family val="2"/>
      </rPr>
      <t>4_Electricidad</t>
    </r>
    <r>
      <rPr>
        <sz val="11"/>
        <rFont val="Arial Narrow"/>
        <family val="2"/>
      </rPr>
      <t>.
En el caso en que se utilicen otros combustibles diferentes a los indicados en la lista desplegable, ha de seleccionarse la opción "</t>
    </r>
    <r>
      <rPr>
        <i/>
        <sz val="11"/>
        <rFont val="Arial Narrow"/>
        <family val="2"/>
      </rPr>
      <t>Otros</t>
    </r>
    <r>
      <rPr>
        <sz val="11"/>
        <rFont val="Arial Narrow"/>
        <family val="2"/>
      </rPr>
      <t>" e introducir el factor de emisión correspondiente teniendo en cuenta las unidades en que se expresa (kg CO</t>
    </r>
    <r>
      <rPr>
        <vertAlign val="subscript"/>
        <sz val="11"/>
        <rFont val="Arial Narrow"/>
        <family val="2"/>
      </rPr>
      <t>2</t>
    </r>
    <r>
      <rPr>
        <sz val="11"/>
        <rFont val="Arial Narrow"/>
        <family val="2"/>
      </rPr>
      <t>/ud). Será necesario indicar en el siguiente cuadro la fuente de donde se extrae dicho factor de emisión así como su valor y unidades:</t>
    </r>
  </si>
  <si>
    <r>
      <t xml:space="preserve">Tipo de Combustible </t>
    </r>
    <r>
      <rPr>
        <b/>
        <vertAlign val="superscript"/>
        <sz val="10"/>
        <color indexed="9"/>
        <rFont val="Arial Narrow"/>
        <family val="2"/>
      </rPr>
      <t xml:space="preserve">(7)
</t>
    </r>
  </si>
  <si>
    <r>
      <rPr>
        <vertAlign val="superscript"/>
        <sz val="11"/>
        <rFont val="Arial Narrow"/>
        <family val="2"/>
      </rPr>
      <t>9</t>
    </r>
    <r>
      <rPr>
        <sz val="11"/>
        <rFont val="Arial Narrow"/>
        <family val="2"/>
      </rPr>
      <t xml:space="preserve"> Si el dato disponible está en unidades monetarias se recomienda realizar la conversión a litros consumidos a partir de los precios que aparecen en el geoportal de hidrocarburos:</t>
    </r>
  </si>
  <si>
    <r>
      <rPr>
        <vertAlign val="superscript"/>
        <sz val="11"/>
        <rFont val="Arial Narrow"/>
        <family val="2"/>
      </rPr>
      <t xml:space="preserve">3 </t>
    </r>
    <r>
      <rPr>
        <sz val="11"/>
        <rFont val="Arial Narrow"/>
        <family val="2"/>
      </rPr>
      <t>Cantidad de combustible consumido expresado en las unidades indicadas en la columna anterior. 
Tenga en cuenta que si el combustible utilizado es el gas natural, el factor de emisión está expresado respecto al PCI y, por tanto, si el dato de consumo (kWh) de su factura viene expresado en PCS, deberá realizar la conversión correspondiente: 1 kWh</t>
    </r>
    <r>
      <rPr>
        <vertAlign val="subscript"/>
        <sz val="11"/>
        <rFont val="Arial Narrow"/>
        <family val="2"/>
      </rPr>
      <t>(PCI)</t>
    </r>
    <r>
      <rPr>
        <sz val="11"/>
        <rFont val="Arial Narrow"/>
        <family val="2"/>
      </rPr>
      <t xml:space="preserve"> = 0,901 kWh</t>
    </r>
    <r>
      <rPr>
        <vertAlign val="subscript"/>
        <sz val="11"/>
        <rFont val="Arial Narrow"/>
        <family val="2"/>
      </rPr>
      <t>(PCS)</t>
    </r>
    <r>
      <rPr>
        <sz val="11"/>
        <rFont val="Arial Narrow"/>
        <family val="2"/>
      </rPr>
      <t>.</t>
    </r>
  </si>
  <si>
    <r>
      <t xml:space="preserve">Cantidad comb. (ud) </t>
    </r>
    <r>
      <rPr>
        <b/>
        <vertAlign val="superscript"/>
        <sz val="10"/>
        <color indexed="9"/>
        <rFont val="Arial Narrow"/>
        <family val="2"/>
      </rPr>
      <t xml:space="preserve">(9)
</t>
    </r>
  </si>
  <si>
    <t>Desplazamientos en vehículos*</t>
  </si>
  <si>
    <r>
      <t xml:space="preserve">¿Dispone de Garantía de Origen (GdO)? </t>
    </r>
    <r>
      <rPr>
        <b/>
        <vertAlign val="superscript"/>
        <sz val="10"/>
        <color theme="0"/>
        <rFont val="Arial Narrow"/>
        <family val="2"/>
      </rPr>
      <t>(2)</t>
    </r>
  </si>
  <si>
    <t>ELECTRICIDAD VEHÍCULOS ELÉCTRICOS Y/O HÍBRIDOS ENCHUFABLES</t>
  </si>
  <si>
    <r>
      <t xml:space="preserve">Edificio / Sede  </t>
    </r>
    <r>
      <rPr>
        <b/>
        <vertAlign val="superscript"/>
        <sz val="10"/>
        <color theme="0"/>
        <rFont val="Arial Narrow"/>
        <family val="2"/>
      </rPr>
      <t>(1)</t>
    </r>
  </si>
  <si>
    <t>Vehículo eléctrico o híbrido enchufable</t>
  </si>
  <si>
    <t>¿Dispone de Garantía de Origen (GdO)?</t>
  </si>
  <si>
    <t>Nombre de la comercializadora suministradora de energía</t>
  </si>
  <si>
    <r>
      <t xml:space="preserve"> Dato de consumo (</t>
    </r>
    <r>
      <rPr>
        <b/>
        <sz val="9"/>
        <color indexed="9"/>
        <rFont val="Arial Narrow"/>
        <family val="2"/>
      </rPr>
      <t>kWh)</t>
    </r>
  </si>
  <si>
    <r>
      <t xml:space="preserve">Factor emisión
 </t>
    </r>
    <r>
      <rPr>
        <b/>
        <sz val="9"/>
        <color indexed="9"/>
        <rFont val="Arial Narrow"/>
        <family val="2"/>
      </rPr>
      <t>(kg CO</t>
    </r>
    <r>
      <rPr>
        <b/>
        <vertAlign val="subscript"/>
        <sz val="9"/>
        <color indexed="9"/>
        <rFont val="Arial Narrow"/>
        <family val="2"/>
      </rPr>
      <t>2</t>
    </r>
    <r>
      <rPr>
        <b/>
        <sz val="9"/>
        <color indexed="9"/>
        <rFont val="Arial Narrow"/>
        <family val="2"/>
      </rPr>
      <t>/kWh)</t>
    </r>
  </si>
  <si>
    <r>
      <t>Emisiones edificios
(kg CO</t>
    </r>
    <r>
      <rPr>
        <b/>
        <vertAlign val="subscript"/>
        <sz val="11"/>
        <color indexed="9"/>
        <rFont val="Arial Narrow"/>
        <family val="2"/>
      </rPr>
      <t>2</t>
    </r>
    <r>
      <rPr>
        <b/>
        <sz val="11"/>
        <color indexed="9"/>
        <rFont val="Arial Narrow"/>
        <family val="2"/>
      </rPr>
      <t>)</t>
    </r>
  </si>
  <si>
    <r>
      <t>Emisiones vehículos
(kg CO</t>
    </r>
    <r>
      <rPr>
        <b/>
        <vertAlign val="subscript"/>
        <sz val="11"/>
        <color indexed="9"/>
        <rFont val="Arial Narrow"/>
        <family val="2"/>
      </rPr>
      <t>2</t>
    </r>
    <r>
      <rPr>
        <b/>
        <sz val="11"/>
        <color indexed="9"/>
        <rFont val="Arial Narrow"/>
        <family val="2"/>
      </rPr>
      <t>)</t>
    </r>
  </si>
  <si>
    <t>EDIFICIOS</t>
  </si>
  <si>
    <t>VEHÍCULOS</t>
  </si>
  <si>
    <t>CONSUMO DE ELECTRICIDAD EN EDIFICIOS</t>
  </si>
  <si>
    <t>CONSUMO DE ELECTRICIDAD EN VEHÍCULOS ELÉCTRICOS Y/O HÍBRIDOS ENCHUFABLES</t>
  </si>
  <si>
    <t>* Se excluyen las emisiones de los vehículos por la complejidad en muchos casos de asignarlos a una sede u otra.</t>
  </si>
  <si>
    <t>* Se excluye el transporte a través de vehículos propulsados por electricidad que se incluye en alcance 2.</t>
  </si>
  <si>
    <t>RESULTADOS POR EDIFICIO / SEDE *</t>
  </si>
  <si>
    <t>Cumplimentar en caso de que la organización, para el desarrollo de su actividad, consuma electricidad contratada (comprada) en sus edificios y/o disponga de vehículos eléctricos y/o híbridos enchufables.</t>
  </si>
  <si>
    <r>
      <rPr>
        <vertAlign val="superscript"/>
        <sz val="11"/>
        <rFont val="Arial Narrow"/>
        <family val="2"/>
      </rPr>
      <t>2</t>
    </r>
    <r>
      <rPr>
        <sz val="11"/>
        <rFont val="Arial Narrow"/>
        <family val="2"/>
      </rPr>
      <t xml:space="preserve"> </t>
    </r>
    <r>
      <rPr>
        <u/>
        <sz val="11"/>
        <color indexed="12"/>
        <rFont val="Arial Narrow"/>
        <family val="2"/>
      </rPr>
      <t>CNAE 2009: Clasificación nacional de actividades económicas</t>
    </r>
  </si>
  <si>
    <t>V14</t>
  </si>
  <si>
    <t>Multiplicador
2018</t>
  </si>
  <si>
    <t>Comercializadoras2018</t>
  </si>
  <si>
    <t>Mix 2018</t>
  </si>
  <si>
    <t>Mix de comercializadoras sin GdO para 2018</t>
  </si>
  <si>
    <r>
      <t xml:space="preserve">Factor Mix 2018
(kg </t>
    </r>
    <r>
      <rPr>
        <b/>
        <sz val="8"/>
        <color theme="0"/>
        <rFont val="Arial Narrow"/>
        <family val="2"/>
      </rPr>
      <t>CO</t>
    </r>
    <r>
      <rPr>
        <b/>
        <vertAlign val="subscript"/>
        <sz val="9"/>
        <color theme="0"/>
        <rFont val="Calibri"/>
        <family val="2"/>
      </rPr>
      <t>2</t>
    </r>
    <r>
      <rPr>
        <b/>
        <sz val="9"/>
        <color theme="0"/>
        <rFont val="Calibri"/>
        <family val="2"/>
      </rPr>
      <t>/kWh)</t>
    </r>
  </si>
  <si>
    <t>24-7 UTILITIES, S.L.U.</t>
  </si>
  <si>
    <t>AGUAS DE BARBASTRO ENERGÍA, S.L.</t>
  </si>
  <si>
    <t>ALILUZ MEDITERRANEA, S.L.</t>
  </si>
  <si>
    <t>CATGAS ENERGÍA, S.A.</t>
  </si>
  <si>
    <t>CEPSA COMERCIAL PETRÓLEO,_x000D_
S.A.U.</t>
  </si>
  <si>
    <t>CHITAHI ENERGY, S.L.</t>
  </si>
  <si>
    <t>COMERCIALIZADORA DE ELECTRICIDAD Y GAS DEL MEDITERRÁNEO, S.L.</t>
  </si>
  <si>
    <t>COMERCIALIZADORA DE ENERGÍA DIRECTA, S.L.</t>
  </si>
  <si>
    <t>COMERCIALIZADORA ELECTRICA DE CADIZ, S.A.</t>
  </si>
  <si>
    <t>ECOEQ ENERGÉTICA, S.L.</t>
  </si>
  <si>
    <t>ECONACTIVA, S. COOP DE C-LM</t>
  </si>
  <si>
    <t>ELECTRA CUNTIENSE COMERCIALIZADORA, S.L.U.</t>
  </si>
  <si>
    <t>ELECTRA NORTE ENERGÍA, S.A.U.</t>
  </si>
  <si>
    <t>ELECTRICA ALBATERENSE, S.L.</t>
  </si>
  <si>
    <t>ELECTRICA CATRALENSE, S.L.</t>
  </si>
  <si>
    <t>ELECTRICA DIRECTA ENERGÍA, S.L.</t>
  </si>
  <si>
    <t>ELECTRICA SEROSENSE, S.L.</t>
  </si>
  <si>
    <t>EMPRESA DE ALUMBRADO ELECTRICO DE CEUTA, S.A.</t>
  </si>
  <si>
    <t>ENERGÍA ELÉCTRICA EFICIENTE, S.L</t>
  </si>
  <si>
    <t>ENERKIA ENERGÍA, S.L</t>
  </si>
  <si>
    <t>ENERPLUS, S.COOP.</t>
  </si>
  <si>
    <t>ENSTROGA, S.L.</t>
  </si>
  <si>
    <t>EVERGREEN ELÉCTRICA, S.L.</t>
  </si>
  <si>
    <t>FORZA VSUNAIR, S.L.</t>
  </si>
  <si>
    <t>GERENTA ENERGÍA, S.L.U</t>
  </si>
  <si>
    <t>GRUPO IBERSOGAS ENERGÍA, S.L.</t>
  </si>
  <si>
    <t>HELIA COOP V</t>
  </si>
  <si>
    <t>IBERDROLA GENERACION ESPAÑA, S.A.U.</t>
  </si>
  <si>
    <t>IBERDROLA SERVICIOS ENERGETICOS, S.A.U.</t>
  </si>
  <si>
    <t>IBERELECTRICA COMERCIALIZADORA, S.L.</t>
  </si>
  <si>
    <t>LA UNION ELECTRO INDUSTRIAL, S.L.U.</t>
  </si>
  <si>
    <t>LEDESMA COMERCIALIZADORA ELÉCTRICA, S.L.</t>
  </si>
  <si>
    <t>MEGARA ENERGÍA SOCIEDAD COOPERATIVA CYL</t>
  </si>
  <si>
    <t>MULTIENERGÍA VERDE, S.L.</t>
  </si>
  <si>
    <t>REMICA COMERCIALIZADORA, S.A.U.</t>
  </si>
  <si>
    <t xml:space="preserve">RESPIRA ENERGÍA ESPAÑA, S.L. </t>
  </si>
  <si>
    <t>STIN, S.A.</t>
  </si>
  <si>
    <t>SUMINISTRADORA ELECTRICA VIENTOS ALISIOS DE LANZAROTE S.L.</t>
  </si>
  <si>
    <t>SUNAIR ONE HOME, S.L.</t>
  </si>
  <si>
    <t>TELEFONICA SOLUCIONES DE INFORMATICA Y COMUNICACIONES DE ESPAÑA, S.A.U.</t>
  </si>
  <si>
    <t>VIRTUS GLOBAL ENERGY SL</t>
  </si>
  <si>
    <t>VIVE ENERGÍA ELÉCTRICA, S.A</t>
  </si>
  <si>
    <t>WATIO WHOLESALE, S.L.</t>
  </si>
  <si>
    <t>https://gdo.cnmc.es/CNE/resumenGdo.do?anio=2018</t>
  </si>
  <si>
    <r>
      <t>Pestaña "</t>
    </r>
    <r>
      <rPr>
        <b/>
        <sz val="11"/>
        <rFont val="Arial Narrow"/>
        <family val="2"/>
      </rPr>
      <t>Factores de emisión</t>
    </r>
    <r>
      <rPr>
        <sz val="11"/>
        <rFont val="Arial Narrow"/>
        <family val="2"/>
      </rPr>
      <t xml:space="preserve">": actualización de los valores de los factores de emisión y de los PCI a partir del </t>
    </r>
    <r>
      <rPr>
        <i/>
        <sz val="11"/>
        <rFont val="Arial Narrow"/>
        <family val="2"/>
      </rPr>
      <t>Inventario de emisiones de gases de efecto invernadero de España. Años 1990-2017</t>
    </r>
    <r>
      <rPr>
        <sz val="11"/>
        <rFont val="Arial Narrow"/>
        <family val="2"/>
      </rPr>
      <t xml:space="preserve"> y los factores de los mix eléctricos de las comercializadoras de electricidad publicados por la Comisión Nacional de los Mercados y la Competencia.</t>
    </r>
  </si>
  <si>
    <t>ELECTRICA DE GUIXES ENERGÍA, S.L.</t>
  </si>
  <si>
    <t>ENERGÍA NUFRI, S.L.U.</t>
  </si>
  <si>
    <t>RTOTAL GAS Y ELECTRICIDAD ESPAÑA, S.A.U.</t>
  </si>
  <si>
    <t>SHELL ESPAÑA, S.A.</t>
  </si>
  <si>
    <t>TOTAL GAS Y ELECTRICIDAD ESPAÑA S.A.U.</t>
  </si>
  <si>
    <t>TRACTAMENT I SELECCIÓ DE RESIDUS, S.A.</t>
  </si>
  <si>
    <t>V15</t>
  </si>
  <si>
    <r>
      <rPr>
        <vertAlign val="superscript"/>
        <sz val="11"/>
        <color indexed="8"/>
        <rFont val="Arial Narrow"/>
        <family val="2"/>
      </rPr>
      <t>2</t>
    </r>
    <r>
      <rPr>
        <sz val="11"/>
        <color indexed="8"/>
        <rFont val="Arial Narrow"/>
        <family val="2"/>
      </rPr>
      <t xml:space="preserve"> El Sistema de Garantía de Origen y etiquetado de la electricidad es un sistema mediante el cual la CNMC (Comisión Nacional de los Mercados y la Competencia) garantiza que el origen de la energía eléctrica generada proviene de fuentes renovables o de sistemas de alta eficiencia. Las GdO a las que se refiere esta calculadora son las que acreditan que la energía eléctrica generada proviene de fuentes renovables.
En caso de que su organización, por disponer de varias sedes, almacenes, etc., tenga contratada la electricidad con varias comercializadoras diferentes y, en lugar de desglosar  los consumos que se incluyen en las facturas de cada una de ellas, prefiera hacer la suma total, tendrá que escoger la opción del desplegable "Varias comercializadoras" en el campo "</t>
    </r>
    <r>
      <rPr>
        <i/>
        <sz val="11"/>
        <color indexed="8"/>
        <rFont val="Arial Narrow"/>
        <family val="2"/>
      </rPr>
      <t>Nombre de la comercializadora suministradora de energía</t>
    </r>
    <r>
      <rPr>
        <sz val="11"/>
        <color indexed="8"/>
        <rFont val="Arial Narrow"/>
        <family val="2"/>
      </rPr>
      <t>". Así, se asumirá que ninguna de comercializadoras que usted tiene contratadas disponen de GdO de la electricidad renovable y, su factor de emisión será el correspondiente al valor medio de las empresas comercializadoras sin GdO.</t>
    </r>
  </si>
  <si>
    <r>
      <t>Pestaña "</t>
    </r>
    <r>
      <rPr>
        <b/>
        <sz val="11"/>
        <rFont val="Arial Narrow"/>
        <family val="2"/>
      </rPr>
      <t>Electricidad</t>
    </r>
    <r>
      <rPr>
        <sz val="11"/>
        <rFont val="Arial Narrow"/>
        <family val="2"/>
      </rPr>
      <t>":  las Garantías de Origen de la electricidad (GdO) a las que se refiere esta calculadora son las que acreditan que la energía eléctrica generada proviene de fuentes renovables.</t>
    </r>
  </si>
  <si>
    <t>HFC-245fa</t>
  </si>
  <si>
    <t>HFC-365mfc</t>
  </si>
  <si>
    <r>
      <t>C</t>
    </r>
    <r>
      <rPr>
        <vertAlign val="subscript"/>
        <sz val="10"/>
        <color indexed="8"/>
        <rFont val="Arial Narrow"/>
        <family val="2"/>
      </rPr>
      <t>4</t>
    </r>
    <r>
      <rPr>
        <sz val="10"/>
        <color indexed="8"/>
        <rFont val="Arial Narrow"/>
        <family val="2"/>
      </rPr>
      <t>H</t>
    </r>
    <r>
      <rPr>
        <vertAlign val="subscript"/>
        <sz val="10"/>
        <color indexed="8"/>
        <rFont val="Arial Narrow"/>
        <family val="2"/>
      </rPr>
      <t>5</t>
    </r>
    <r>
      <rPr>
        <sz val="10"/>
        <color indexed="8"/>
        <rFont val="Arial Narrow"/>
        <family val="2"/>
      </rPr>
      <t>F</t>
    </r>
    <r>
      <rPr>
        <vertAlign val="subscript"/>
        <sz val="10"/>
        <color indexed="8"/>
        <rFont val="Arial Narrow"/>
        <family val="2"/>
      </rPr>
      <t>5</t>
    </r>
  </si>
  <si>
    <t>V16</t>
  </si>
  <si>
    <r>
      <t xml:space="preserve">Pestaña </t>
    </r>
    <r>
      <rPr>
        <b/>
        <sz val="11"/>
        <rFont val="Arial Narrow"/>
        <family val="2"/>
      </rPr>
      <t>"Fluorados"</t>
    </r>
    <r>
      <rPr>
        <sz val="11"/>
        <rFont val="Arial Narrow"/>
        <family val="2"/>
      </rPr>
      <t>: corrección de los PCG de los preparados HFC-152a y R-413A.</t>
    </r>
  </si>
  <si>
    <t>V17</t>
  </si>
  <si>
    <r>
      <rPr>
        <b/>
        <sz val="10"/>
        <color indexed="56"/>
        <rFont val="Arial Narrow"/>
        <family val="2"/>
      </rPr>
      <t>Factores de emisión de CO</t>
    </r>
    <r>
      <rPr>
        <b/>
        <vertAlign val="subscript"/>
        <sz val="10"/>
        <color indexed="56"/>
        <rFont val="Arial Narrow"/>
        <family val="2"/>
      </rPr>
      <t>2</t>
    </r>
    <r>
      <rPr>
        <b/>
        <sz val="10"/>
        <color indexed="56"/>
        <rFont val="Arial Narrow"/>
        <family val="2"/>
      </rPr>
      <t xml:space="preserve"> y PCI </t>
    </r>
    <r>
      <rPr>
        <sz val="10"/>
        <color indexed="56"/>
        <rFont val="Arial Narrow"/>
        <family val="2"/>
      </rPr>
      <t xml:space="preserve">que se incluyen en las distintas ediciones del </t>
    </r>
    <r>
      <rPr>
        <i/>
        <sz val="10"/>
        <color indexed="56"/>
        <rFont val="Arial Narrow"/>
        <family val="2"/>
      </rPr>
      <t>Inventario Nacional de Emisiones de España</t>
    </r>
    <r>
      <rPr>
        <sz val="10"/>
        <color indexed="56"/>
        <rFont val="Arial Narrow"/>
        <family val="2"/>
      </rPr>
      <t xml:space="preserve"> (desde la edición 1990-2006 hasta la edición 1990-2018) y en las </t>
    </r>
    <r>
      <rPr>
        <i/>
        <sz val="10"/>
        <color indexed="56"/>
        <rFont val="Arial Narrow"/>
        <family val="2"/>
      </rPr>
      <t>Directrices del IPCC para los inventarios nacionales de gases de efecto invernadero</t>
    </r>
    <r>
      <rPr>
        <sz val="10"/>
        <color indexed="56"/>
        <rFont val="Arial Narrow"/>
        <family val="2"/>
      </rPr>
      <t xml:space="preserve"> de 2006.</t>
    </r>
  </si>
  <si>
    <t>Mix de comercializadoras sin GdO para 2019</t>
  </si>
  <si>
    <r>
      <t>Factor Mix 2019
(kg CO</t>
    </r>
    <r>
      <rPr>
        <b/>
        <vertAlign val="subscript"/>
        <sz val="9"/>
        <color indexed="9"/>
        <rFont val="Calibri"/>
        <family val="2"/>
      </rPr>
      <t>2</t>
    </r>
    <r>
      <rPr>
        <b/>
        <sz val="9"/>
        <color indexed="9"/>
        <rFont val="Calibri"/>
        <family val="2"/>
      </rPr>
      <t>/kWh)</t>
    </r>
  </si>
  <si>
    <t>Multiplicador
2019</t>
  </si>
  <si>
    <t>Mix 2019</t>
  </si>
  <si>
    <t>ADS ENERGY 8,0, S.L.</t>
  </si>
  <si>
    <t>ADURIZ ENERGÍA, S.L.U.</t>
  </si>
  <si>
    <t>AHORRELUZ SERVICIOS ONLINE S.L</t>
  </si>
  <si>
    <t>BEYOND SUN SL</t>
  </si>
  <si>
    <t>COMERCIALIZADORA ENERGÉTICA SOSTENIBLE, S.A.U.</t>
  </si>
  <si>
    <t>ELECTRA AVELLANA COMERCIAL, S.L.</t>
  </si>
  <si>
    <t>ELECTRICA VINALESA SDAD COOP VALENCIANA</t>
  </si>
  <si>
    <t>ELÉCTRICAS HIDROBESORA, S.L.</t>
  </si>
  <si>
    <t>ELECTRICIDAD ELEIA S.L.</t>
  </si>
  <si>
    <t>ENELUZ 2025, S.L.</t>
  </si>
  <si>
    <t>FAIN Energía S.L.</t>
  </si>
  <si>
    <t>Foener Energía, S.L</t>
  </si>
  <si>
    <t>GAIA GLOBAL ENERGY SOCIEDAD LIMITADA</t>
  </si>
  <si>
    <t>GLOBELIGHT ENERGY S.L</t>
  </si>
  <si>
    <t>INNOVA DESARROLLO Y EFICIENCIA ENERGÉTICA, S.L.</t>
  </si>
  <si>
    <t>KISHOA, S.L.</t>
  </si>
  <si>
    <t>LA CORRIENTE SOCIEDAD COOPERATIVA</t>
  </si>
  <si>
    <t>LOOP ELECTRICIDAD Y GAS S.L.</t>
  </si>
  <si>
    <t>LUX FORUM SL</t>
  </si>
  <si>
    <t>NATURGY IBERIA, S.A.</t>
  </si>
  <si>
    <t>NATURGY RENOVABLES, S.L.U.</t>
  </si>
  <si>
    <t>REPSOL COMERCIALIZADORA DE ELECTRICIDAD Y GAS, S.L.U.</t>
  </si>
  <si>
    <t>THE ENERGY HOUSE GROUP, S.L.</t>
  </si>
  <si>
    <t>VÓLTICO ENERGÍA, S.L.</t>
  </si>
  <si>
    <t>https://gdo.cnmc.es/CNE/resumenGdo.do?anio=2019</t>
  </si>
  <si>
    <r>
      <t>E5  (kgCO</t>
    </r>
    <r>
      <rPr>
        <b/>
        <vertAlign val="subscript"/>
        <sz val="10"/>
        <color theme="1"/>
        <rFont val="Arial Narrow"/>
        <family val="2"/>
      </rPr>
      <t>2</t>
    </r>
    <r>
      <rPr>
        <b/>
        <sz val="10"/>
        <color theme="1"/>
        <rFont val="Arial Narrow"/>
        <family val="2"/>
      </rPr>
      <t>/l)</t>
    </r>
  </si>
  <si>
    <r>
      <t>E10  (kgCO</t>
    </r>
    <r>
      <rPr>
        <b/>
        <vertAlign val="subscript"/>
        <sz val="10"/>
        <color theme="1"/>
        <rFont val="Arial Narrow"/>
        <family val="2"/>
      </rPr>
      <t>2</t>
    </r>
    <r>
      <rPr>
        <b/>
        <sz val="10"/>
        <color theme="1"/>
        <rFont val="Arial Narrow"/>
        <family val="2"/>
      </rPr>
      <t>/l)</t>
    </r>
  </si>
  <si>
    <r>
      <t>E85 (kgCO</t>
    </r>
    <r>
      <rPr>
        <b/>
        <vertAlign val="subscript"/>
        <sz val="10"/>
        <color theme="1"/>
        <rFont val="Arial Narrow"/>
        <family val="2"/>
      </rPr>
      <t>2</t>
    </r>
    <r>
      <rPr>
        <b/>
        <sz val="10"/>
        <color theme="1"/>
        <rFont val="Arial Narrow"/>
        <family val="2"/>
      </rPr>
      <t>/l)</t>
    </r>
  </si>
  <si>
    <r>
      <t>B7 (kgCO</t>
    </r>
    <r>
      <rPr>
        <b/>
        <vertAlign val="subscript"/>
        <sz val="10"/>
        <color theme="1"/>
        <rFont val="Arial Narrow"/>
        <family val="2"/>
      </rPr>
      <t>2</t>
    </r>
    <r>
      <rPr>
        <b/>
        <sz val="10"/>
        <color theme="1"/>
        <rFont val="Arial Narrow"/>
        <family val="2"/>
      </rPr>
      <t>/l)</t>
    </r>
  </si>
  <si>
    <r>
      <t>B10 (kgCO</t>
    </r>
    <r>
      <rPr>
        <b/>
        <vertAlign val="subscript"/>
        <sz val="10"/>
        <color theme="1"/>
        <rFont val="Arial Narrow"/>
        <family val="2"/>
      </rPr>
      <t>2</t>
    </r>
    <r>
      <rPr>
        <b/>
        <sz val="10"/>
        <color theme="1"/>
        <rFont val="Arial Narrow"/>
        <family val="2"/>
      </rPr>
      <t>/l)</t>
    </r>
  </si>
  <si>
    <r>
      <t>XTL (kgCO</t>
    </r>
    <r>
      <rPr>
        <b/>
        <vertAlign val="subscript"/>
        <sz val="10"/>
        <color theme="1"/>
        <rFont val="Arial Narrow"/>
        <family val="2"/>
      </rPr>
      <t>2</t>
    </r>
    <r>
      <rPr>
        <b/>
        <sz val="10"/>
        <color theme="1"/>
        <rFont val="Arial Narrow"/>
        <family val="2"/>
      </rPr>
      <t>/l)</t>
    </r>
  </si>
  <si>
    <r>
      <t>LPG (kgCO</t>
    </r>
    <r>
      <rPr>
        <b/>
        <vertAlign val="subscript"/>
        <sz val="10"/>
        <color theme="1"/>
        <rFont val="Arial Narrow"/>
        <family val="2"/>
      </rPr>
      <t>2</t>
    </r>
    <r>
      <rPr>
        <b/>
        <sz val="10"/>
        <color theme="1"/>
        <rFont val="Arial Narrow"/>
        <family val="2"/>
      </rPr>
      <t>/l)</t>
    </r>
  </si>
  <si>
    <r>
      <t>Gasóleo C (kgCO</t>
    </r>
    <r>
      <rPr>
        <b/>
        <vertAlign val="subscript"/>
        <sz val="10"/>
        <color theme="1"/>
        <rFont val="Arial Narrow"/>
        <family val="2"/>
      </rPr>
      <t>2</t>
    </r>
    <r>
      <rPr>
        <b/>
        <sz val="10"/>
        <color theme="1"/>
        <rFont val="Arial Narrow"/>
        <family val="2"/>
      </rPr>
      <t>/l)</t>
    </r>
  </si>
  <si>
    <r>
      <t>Gas butano (kgCO</t>
    </r>
    <r>
      <rPr>
        <b/>
        <vertAlign val="subscript"/>
        <sz val="10"/>
        <color theme="1"/>
        <rFont val="Arial Narrow"/>
        <family val="2"/>
      </rPr>
      <t>2</t>
    </r>
    <r>
      <rPr>
        <b/>
        <sz val="10"/>
        <color theme="1"/>
        <rFont val="Arial Narrow"/>
        <family val="2"/>
      </rPr>
      <t>/kg)</t>
    </r>
  </si>
  <si>
    <r>
      <t>Gas propano (kgCO</t>
    </r>
    <r>
      <rPr>
        <b/>
        <vertAlign val="subscript"/>
        <sz val="10"/>
        <color theme="1"/>
        <rFont val="Arial Narrow"/>
        <family val="2"/>
      </rPr>
      <t>2</t>
    </r>
    <r>
      <rPr>
        <b/>
        <sz val="10"/>
        <color theme="1"/>
        <rFont val="Arial Narrow"/>
        <family val="2"/>
      </rPr>
      <t>/kg)</t>
    </r>
  </si>
  <si>
    <r>
      <t>Fuelóleo (kgCO</t>
    </r>
    <r>
      <rPr>
        <b/>
        <vertAlign val="subscript"/>
        <sz val="10"/>
        <color theme="1"/>
        <rFont val="Arial Narrow"/>
        <family val="2"/>
      </rPr>
      <t>2</t>
    </r>
    <r>
      <rPr>
        <b/>
        <sz val="10"/>
        <color theme="1"/>
        <rFont val="Arial Narrow"/>
        <family val="2"/>
      </rPr>
      <t>/kg)</t>
    </r>
  </si>
  <si>
    <r>
      <t>Carbón nacional (kgCO</t>
    </r>
    <r>
      <rPr>
        <b/>
        <vertAlign val="subscript"/>
        <sz val="10"/>
        <color theme="1"/>
        <rFont val="Arial Narrow"/>
        <family val="2"/>
      </rPr>
      <t>2</t>
    </r>
    <r>
      <rPr>
        <b/>
        <sz val="10"/>
        <color theme="1"/>
        <rFont val="Arial Narrow"/>
        <family val="2"/>
      </rPr>
      <t>/kg)</t>
    </r>
  </si>
  <si>
    <r>
      <t>Carbón de importación (kgCO</t>
    </r>
    <r>
      <rPr>
        <b/>
        <vertAlign val="subscript"/>
        <sz val="10"/>
        <color theme="1"/>
        <rFont val="Arial Narrow"/>
        <family val="2"/>
      </rPr>
      <t>2</t>
    </r>
    <r>
      <rPr>
        <b/>
        <sz val="10"/>
        <color theme="1"/>
        <rFont val="Arial Narrow"/>
        <family val="2"/>
      </rPr>
      <t>/kg)</t>
    </r>
  </si>
  <si>
    <r>
      <t>Coque de petróleo (kgCO</t>
    </r>
    <r>
      <rPr>
        <b/>
        <vertAlign val="subscript"/>
        <sz val="10"/>
        <color theme="1"/>
        <rFont val="Arial Narrow"/>
        <family val="2"/>
      </rPr>
      <t>2</t>
    </r>
    <r>
      <rPr>
        <b/>
        <sz val="10"/>
        <color theme="1"/>
        <rFont val="Arial Narrow"/>
        <family val="2"/>
      </rPr>
      <t>/kg)</t>
    </r>
  </si>
  <si>
    <t>CEPSA COMERCIAL PETRÓLEO,_x000D_ S.A.U.</t>
  </si>
  <si>
    <t>ELECTRICA VAQUER ENERGÍA, S.A.</t>
  </si>
  <si>
    <t>ELEVA 2 COMERCIALIZADORA, S.L.</t>
  </si>
  <si>
    <t>ENDI ENERGY TRADING, S.L.</t>
  </si>
  <si>
    <t>ENERGÉTICA DEL ESTE, S.L.</t>
  </si>
  <si>
    <t>FOX ENERGÍA, S.A.</t>
  </si>
  <si>
    <t>INTELIGENCIA PARA EL AHORRO ENERGÉTICO, S.L.</t>
  </si>
  <si>
    <t>NEOWATIO, S.L.</t>
  </si>
  <si>
    <t>OVO ENERGY SPAIN, S.L.</t>
  </si>
  <si>
    <t>POTENZIA COMERCIALIZADORA, S.L.</t>
  </si>
  <si>
    <t>PULSAR SERVICIOS ENERGÉTICOS</t>
  </si>
  <si>
    <t>SUMINISTRADORA ELECTRICA VIENTOS ALISIOS DE LANZAROTE, S.L.</t>
  </si>
  <si>
    <t>TERUGAS ENERGY, S.L.</t>
  </si>
  <si>
    <t>TOTAL GAS Y ELECTRICIDAD ESPAÑA, S.A.U.</t>
  </si>
  <si>
    <t>VIRTUS GLOBAL ENERGY, S.L.</t>
  </si>
  <si>
    <t>VIVE ENERGÍA ELÉCTRICA, S.A.</t>
  </si>
  <si>
    <t>CENTRICA ENERGÍA, S.L.U.</t>
  </si>
  <si>
    <t>E.ON ENERGÍA, S.L.</t>
  </si>
  <si>
    <t>HIDROCANTABRICO ENERGÍA, S.A. UNIPERSONAL</t>
  </si>
  <si>
    <t>NEXUS ENERGÍA, S.A.</t>
  </si>
  <si>
    <t>FACTOR ENERGÍA, S.A</t>
  </si>
  <si>
    <t>HISPAELEC ENERGÍA, S.A</t>
  </si>
  <si>
    <t>EGL ENERGÍA IBERIA, S.L.</t>
  </si>
  <si>
    <t>HIDROCANTABRICO ENERGÍA, S.A. Unipersonal</t>
  </si>
  <si>
    <t>FENIE ENERGÍA, S.A.</t>
  </si>
  <si>
    <t>VERTSEL ENERGÍA, S.L.U.</t>
  </si>
  <si>
    <t>ELECTRA DEL CARDENER ENERGÍA, S.A.</t>
  </si>
  <si>
    <t>GNERA ENERGÍA Y TECNOLOGIA, S.L.</t>
  </si>
  <si>
    <t>ENERGÍA NARANJA, S.L.</t>
  </si>
  <si>
    <t>EPRESA ENERGÍA, S.A.U.</t>
  </si>
  <si>
    <t>GENERA ENERGÍA Y TECNOLOGIA, S.L.</t>
  </si>
  <si>
    <t>REYSE ENERGÍA, S.L.</t>
  </si>
  <si>
    <t>ADELFAS ENERGÍA, S.L.</t>
  </si>
  <si>
    <t>ELECTRA CALDENSE ENERGÍA, S.A.</t>
  </si>
  <si>
    <t>DISA ENERGÍA ELECTRICA, S.L.U.</t>
  </si>
  <si>
    <t>ELECTRA ALTO MIÑO COMERCIALIZADORA DE ENERGÍA, S.L.U.</t>
  </si>
  <si>
    <t>ELECTRA ENERGÍA, S.A.U.</t>
  </si>
  <si>
    <t>NABALIA ENERGÍA 2000, S.A.</t>
  </si>
  <si>
    <t>HELIOELEC ENERGÍA ELECTRICA, S.L.</t>
  </si>
  <si>
    <t>INER ENERGÍA CASTILLA LA MANCHA, S.L.</t>
  </si>
  <si>
    <t>INTEGRACION EUROPEA DE ENERGÍA SUR, S.L.</t>
  </si>
  <si>
    <t>RESPIRA ENERGÍA, S.A.</t>
  </si>
  <si>
    <t>AHORRO ENERGÍA HOGAR INVESTMENTS, S.L.</t>
  </si>
  <si>
    <t>ALPEX IBERICA DE ENERGÍA, S.L.U</t>
  </si>
  <si>
    <t>ATLAS ENERGÍA COMERCIAL, S.L.</t>
  </si>
  <si>
    <t>BSG ENERGÍA S.L.</t>
  </si>
  <si>
    <t>BULB ENERGÍA IBERICA, S.L.</t>
  </si>
  <si>
    <t>ELEKTRON COMERCIALIZADORA DE ENERGÍA, S.L.</t>
  </si>
  <si>
    <t>ENERGÍA VIVA SPAIN, S.L.</t>
  </si>
  <si>
    <t>IBERCOEN ENERGÍA, S.A.</t>
  </si>
  <si>
    <t>ROFEICA ENERGÍA, S.A</t>
  </si>
  <si>
    <t>VISALIA ENERGÍA, S.L.</t>
  </si>
  <si>
    <t>VIVO ENERGÍA FUTURA, S.A.</t>
  </si>
  <si>
    <t>EDP ENERGÍA, S.A.U.</t>
  </si>
  <si>
    <t>COMERCIALIZADORA ELECTRICA PENINSULAR, S.L.</t>
  </si>
  <si>
    <t>Lista_Comb_fósiles_fijos</t>
  </si>
  <si>
    <t>LPG (l)</t>
  </si>
  <si>
    <t>E5 (l)</t>
  </si>
  <si>
    <t>XTL (l)</t>
  </si>
  <si>
    <t>LNG (kWh)*</t>
  </si>
  <si>
    <t>CNG (kWh)*</t>
  </si>
  <si>
    <t>H2 (kg)</t>
  </si>
  <si>
    <t>Lista_Comb_fósiles_vehículos_2010</t>
  </si>
  <si>
    <t>Lista_Comb_fósiles_vehículos_2019</t>
  </si>
  <si>
    <t>Lista_Comb_fósiles_vehículos_2011</t>
  </si>
  <si>
    <t>Lista_Comb_fósiles_vehículos_2012</t>
  </si>
  <si>
    <t>Lista_Comb_fósiles_vehículos_2013</t>
  </si>
  <si>
    <t>Lista_Comb_fósiles_vehículos_2014</t>
  </si>
  <si>
    <t>Lista_Comb_fósiles_vehículos_2015</t>
  </si>
  <si>
    <t>Lista_Comb_fósiles_vehículos_2016</t>
  </si>
  <si>
    <t>Lista_Comb_fósiles_vehículos_2017</t>
  </si>
  <si>
    <t>Lista_Comb_fósiles_vehículos_2018</t>
  </si>
  <si>
    <t>Lista tipo de 
combustible 2010-2018</t>
  </si>
  <si>
    <t>Fórmula desde 2010 hasta 2018</t>
  </si>
  <si>
    <t>Fórmula B1</t>
  </si>
  <si>
    <t>Fórmula B2</t>
  </si>
  <si>
    <r>
      <t xml:space="preserve">En el caso en que se utilicen </t>
    </r>
    <r>
      <rPr>
        <b/>
        <sz val="11"/>
        <rFont val="Arial Narrow"/>
        <family val="2"/>
      </rPr>
      <t>otros combustibles diferentes a los indicados en la lista desplegable,</t>
    </r>
    <r>
      <rPr>
        <sz val="11"/>
        <rFont val="Arial Narrow"/>
        <family val="2"/>
      </rPr>
      <t xml:space="preserve"> ha de seleccionarse la opción "Otros" e introducir el factor de emisión correspondiente teniendo en cuenta que las unidades respecto a las que se exprese (kg de CO</t>
    </r>
    <r>
      <rPr>
        <vertAlign val="subscript"/>
        <sz val="11"/>
        <rFont val="Arial Narrow"/>
        <family val="2"/>
      </rPr>
      <t>2</t>
    </r>
    <r>
      <rPr>
        <sz val="11"/>
        <rFont val="Arial Narrow"/>
        <family val="2"/>
      </rPr>
      <t>/ud.) sean coincidentes con las unidades en las que se cuantifique la cantidad de combustible consumido. Será necesario indicar en el siguiente cuadro el nombre del combustible, la fuente de donde se extrae su factor de emisión así como su valor y unidades:</t>
    </r>
  </si>
  <si>
    <r>
      <rPr>
        <vertAlign val="superscript"/>
        <sz val="11"/>
        <rFont val="Arial Narrow"/>
        <family val="2"/>
      </rPr>
      <t>2</t>
    </r>
    <r>
      <rPr>
        <sz val="11"/>
        <rFont val="Arial Narrow"/>
        <family val="2"/>
      </rPr>
      <t xml:space="preserve"> Si no se dispone del </t>
    </r>
    <r>
      <rPr>
        <b/>
        <sz val="11"/>
        <rFont val="Arial Narrow"/>
        <family val="2"/>
      </rPr>
      <t>dato en las unidades indicadas</t>
    </r>
    <r>
      <rPr>
        <sz val="11"/>
        <rFont val="Arial Narrow"/>
        <family val="2"/>
      </rPr>
      <t>, será necesario realizar las conversiones correspondientes. Por ejemplo, para el caso del gas butano, si no se dispone del dato en kg sino en nº de bombonas, habrá que calcular los kg a partir del dato de la capacidad de las mismas. En caso de utilizar factores de conversión, indicar en el cuadro expuesto a continuación la siguiente información:</t>
    </r>
  </si>
  <si>
    <t>TIPO DE COMBUSTIBLE</t>
  </si>
  <si>
    <t>CUMPLIMENTACIÓN</t>
  </si>
  <si>
    <t>Guía para el cálculo de la huella de carbono y para la elaboración de un plan de mejora.</t>
  </si>
  <si>
    <t>CALCULADORA DE HUELLA DE CARBONO DE ALCANCE 1+2 
PARA ORGANIZACIONES
2010 - 2019</t>
  </si>
  <si>
    <r>
      <rPr>
        <b/>
        <sz val="10"/>
        <color indexed="56"/>
        <rFont val="Arial Narrow"/>
        <family val="2"/>
      </rPr>
      <t xml:space="preserve">Conversión unidades energéticas: </t>
    </r>
    <r>
      <rPr>
        <sz val="10"/>
        <color indexed="56"/>
        <rFont val="Arial Narrow"/>
        <family val="2"/>
      </rPr>
      <t xml:space="preserve">1GJ = 277,78 kWh. </t>
    </r>
    <r>
      <rPr>
        <i/>
        <sz val="10"/>
        <color indexed="56"/>
        <rFont val="Arial Narrow"/>
        <family val="2"/>
      </rPr>
      <t>Manual de Estadísticas Energéticas. Agencia Internacional de la Energía.</t>
    </r>
  </si>
  <si>
    <t>Biomasa (kg)</t>
  </si>
  <si>
    <t>ELECTRICIDAD EDIFICIOS</t>
  </si>
  <si>
    <t>https://energia.gob.es/es-es/Servicios/Paginas/consultasdecarburantes.aspx</t>
  </si>
  <si>
    <r>
      <rPr>
        <vertAlign val="superscript"/>
        <sz val="11"/>
        <color indexed="8"/>
        <rFont val="Arial Narrow"/>
        <family val="2"/>
      </rPr>
      <t xml:space="preserve">1 </t>
    </r>
    <r>
      <rPr>
        <sz val="11"/>
        <color indexed="8"/>
        <rFont val="Arial Narrow"/>
        <family val="2"/>
      </rPr>
      <t>En caso de que las instalaciones emisoras se ubiquen en diferentes lugares (edificios / sedes) y disponga de los datos de consumo desagregados en función de los mismos, si lo desea, puede especificar en esta celda cuáles son y en la hoja</t>
    </r>
    <r>
      <rPr>
        <i/>
        <sz val="11"/>
        <color indexed="8"/>
        <rFont val="Arial Narrow"/>
        <family val="2"/>
      </rPr>
      <t xml:space="preserve"> 6_Resultados</t>
    </r>
    <r>
      <rPr>
        <sz val="11"/>
        <color indexed="8"/>
        <rFont val="Arial Narrow"/>
        <family val="2"/>
      </rPr>
      <t xml:space="preserve"> se reflejará el total de emisiones de alcance 1 y alcance 2 asociadas a cada uno de ellos.Tenga en cuenta que si el nombre de una sede aparece varias veces, éste ha de estar escrito exactamente de la misma manera. En caso contrario, el desglose de resultados según sedes será incorrecto.
</t>
    </r>
  </si>
  <si>
    <t>Resultado Ins fijas</t>
  </si>
  <si>
    <t>Resultado móviles</t>
  </si>
  <si>
    <t>Resultado fluorados</t>
  </si>
  <si>
    <t>Resultado electricidad</t>
  </si>
  <si>
    <r>
      <t>B20 (kgCO</t>
    </r>
    <r>
      <rPr>
        <b/>
        <vertAlign val="subscript"/>
        <sz val="10"/>
        <color theme="1"/>
        <rFont val="Arial Narrow"/>
        <family val="2"/>
      </rPr>
      <t>2</t>
    </r>
    <r>
      <rPr>
        <b/>
        <sz val="10"/>
        <color theme="1"/>
        <rFont val="Arial Narrow"/>
        <family val="2"/>
      </rPr>
      <t>/l)</t>
    </r>
  </si>
  <si>
    <r>
      <t>B30 (kgCO</t>
    </r>
    <r>
      <rPr>
        <b/>
        <vertAlign val="subscript"/>
        <sz val="10"/>
        <color theme="1"/>
        <rFont val="Arial Narrow"/>
        <family val="2"/>
      </rPr>
      <t>2</t>
    </r>
    <r>
      <rPr>
        <b/>
        <sz val="10"/>
        <color theme="1"/>
        <rFont val="Arial Narrow"/>
        <family val="2"/>
      </rPr>
      <t>/l)</t>
    </r>
  </si>
  <si>
    <r>
      <t>B100 (kgCO</t>
    </r>
    <r>
      <rPr>
        <b/>
        <vertAlign val="subscript"/>
        <sz val="10"/>
        <color theme="1"/>
        <rFont val="Arial Narrow"/>
        <family val="2"/>
      </rPr>
      <t>2</t>
    </r>
    <r>
      <rPr>
        <b/>
        <sz val="10"/>
        <color theme="1"/>
        <rFont val="Arial Narrow"/>
        <family val="2"/>
      </rPr>
      <t>/l)</t>
    </r>
  </si>
  <si>
    <t>B20 (l)</t>
  </si>
  <si>
    <t>B30 (l)</t>
  </si>
  <si>
    <t>B100 (l)</t>
  </si>
  <si>
    <r>
      <t>Pestaña "</t>
    </r>
    <r>
      <rPr>
        <b/>
        <sz val="11"/>
        <rFont val="Arial Narrow"/>
        <family val="2"/>
      </rPr>
      <t>Factores de emisión</t>
    </r>
    <r>
      <rPr>
        <sz val="11"/>
        <rFont val="Arial Narrow"/>
        <family val="2"/>
      </rPr>
      <t xml:space="preserve">": actualización de los valores de los factores de emisión y de los PCI a partir del </t>
    </r>
    <r>
      <rPr>
        <i/>
        <sz val="11"/>
        <rFont val="Arial Narrow"/>
        <family val="2"/>
      </rPr>
      <t>Inventario de emisiones de gases de efecto invernadero de España. Años 1990-2018</t>
    </r>
    <r>
      <rPr>
        <sz val="11"/>
        <rFont val="Arial Narrow"/>
        <family val="2"/>
      </rPr>
      <t xml:space="preserve"> y los factores de los mix eléctricos de las comercializadoras de electricidad publicados por la Comisión Nacional de los Mercados y la Competencia.
Pestaña </t>
    </r>
    <r>
      <rPr>
        <b/>
        <sz val="11"/>
        <rFont val="Arial Narrow"/>
        <family val="2"/>
      </rPr>
      <t>"Combustibles fósiles"</t>
    </r>
    <r>
      <rPr>
        <sz val="11"/>
        <rFont val="Arial Narrow"/>
        <family val="2"/>
      </rPr>
      <t>: se actualiza la denominación de los combustibles en base a la nueva normativa europea sobre etiquetado para carburantes y vehículos.</t>
    </r>
  </si>
  <si>
    <t xml:space="preserve">                                                                 CONSUMOS. HOJA DE TRABAJO</t>
  </si>
  <si>
    <r>
      <t xml:space="preserve">En esta hoja de </t>
    </r>
    <r>
      <rPr>
        <b/>
        <sz val="11"/>
        <color theme="3"/>
        <rFont val="Arial Narrow"/>
        <family val="2"/>
      </rPr>
      <t>cumplimentación voluntaria</t>
    </r>
    <r>
      <rPr>
        <sz val="11"/>
        <color theme="3"/>
        <rFont val="Arial Narrow"/>
        <family val="2"/>
      </rPr>
      <t xml:space="preserve"> puede incluir los </t>
    </r>
    <r>
      <rPr>
        <b/>
        <sz val="11"/>
        <color theme="3"/>
        <rFont val="Arial Narrow"/>
        <family val="2"/>
      </rPr>
      <t>cálculos auxiliares</t>
    </r>
    <r>
      <rPr>
        <sz val="11"/>
        <color theme="3"/>
        <rFont val="Arial Narrow"/>
        <family val="2"/>
      </rPr>
      <t xml:space="preserve"> necesarios para obtener los </t>
    </r>
    <r>
      <rPr>
        <b/>
        <sz val="11"/>
        <color theme="3"/>
        <rFont val="Arial Narrow"/>
        <family val="2"/>
      </rPr>
      <t>datos de consumo</t>
    </r>
    <r>
      <rPr>
        <sz val="11"/>
        <color theme="3"/>
        <rFont val="Arial Narrow"/>
        <family val="2"/>
      </rPr>
      <t xml:space="preserve"> anuales. Si lo prefiere puede entregar esta información en un documento aparte. Estos cálculos servirán para </t>
    </r>
    <r>
      <rPr>
        <b/>
        <sz val="11"/>
        <color theme="3"/>
        <rFont val="Arial Narrow"/>
        <family val="2"/>
      </rPr>
      <t xml:space="preserve">facilitar su trabajo de recopilación de datos </t>
    </r>
    <r>
      <rPr>
        <sz val="11"/>
        <color theme="3"/>
        <rFont val="Arial Narrow"/>
        <family val="2"/>
      </rPr>
      <t xml:space="preserve">y </t>
    </r>
    <r>
      <rPr>
        <b/>
        <sz val="11"/>
        <color theme="3"/>
        <rFont val="Arial Narrow"/>
        <family val="2"/>
      </rPr>
      <t>el cotejo de los consumos por parte del Registro de huella de carbono, compensación y proyectos de absorción de dióxido de carbono</t>
    </r>
    <r>
      <rPr>
        <sz val="11"/>
        <color theme="3"/>
        <rFont val="Arial Narrow"/>
        <family val="2"/>
      </rPr>
      <t>. Podría considerar los siguientes bloques:</t>
    </r>
  </si>
  <si>
    <r>
      <t xml:space="preserve"> - </t>
    </r>
    <r>
      <rPr>
        <u/>
        <sz val="11"/>
        <color theme="3"/>
        <rFont val="Arial Narrow"/>
        <family val="2"/>
      </rPr>
      <t>Combustibles fósiles de equipos fijos</t>
    </r>
    <r>
      <rPr>
        <sz val="11"/>
        <color theme="3"/>
        <rFont val="Arial Narrow"/>
        <family val="2"/>
      </rPr>
      <t>: datos de consumo de combustibles desglosados según facturas y/o lecturas de contadores</t>
    </r>
  </si>
  <si>
    <r>
      <t xml:space="preserve"> - </t>
    </r>
    <r>
      <rPr>
        <u/>
        <sz val="11"/>
        <color theme="3"/>
        <rFont val="Arial Narrow"/>
        <family val="2"/>
      </rPr>
      <t>Combustibles fósiles de vehículos</t>
    </r>
    <r>
      <rPr>
        <sz val="11"/>
        <color theme="3"/>
        <rFont val="Arial Narrow"/>
        <family val="2"/>
      </rPr>
      <t>: datos de consumo de combustibles o de distancia recorrida desglosados según facturas y/o lecturas de contadores.</t>
    </r>
  </si>
  <si>
    <r>
      <t xml:space="preserve"> - </t>
    </r>
    <r>
      <rPr>
        <u/>
        <sz val="11"/>
        <color theme="3"/>
        <rFont val="Arial Narrow"/>
        <family val="2"/>
      </rPr>
      <t>Fugas de fluorados</t>
    </r>
    <r>
      <rPr>
        <sz val="11"/>
        <color theme="3"/>
        <rFont val="Arial Narrow"/>
        <family val="2"/>
      </rPr>
      <t>: datos de las hojas de registro de mantenimiento de los equipos de climatización o refrigeración.</t>
    </r>
  </si>
  <si>
    <r>
      <t xml:space="preserve"> - </t>
    </r>
    <r>
      <rPr>
        <u/>
        <sz val="11"/>
        <color theme="3"/>
        <rFont val="Arial Narrow"/>
        <family val="2"/>
      </rPr>
      <t>Electricidad</t>
    </r>
    <r>
      <rPr>
        <sz val="11"/>
        <color theme="3"/>
        <rFont val="Arial Narrow"/>
        <family val="2"/>
      </rPr>
      <t>: datos mensuales o bimensuales de las facturas de la comercializadora de electricidad.</t>
    </r>
  </si>
  <si>
    <t>Adapte esta tabla según sus necesidades</t>
  </si>
  <si>
    <t>Consumo_</t>
  </si>
  <si>
    <t>Enero</t>
  </si>
  <si>
    <t>Febrero</t>
  </si>
  <si>
    <t>Marzo</t>
  </si>
  <si>
    <t>Abril</t>
  </si>
  <si>
    <t>Mayo</t>
  </si>
  <si>
    <t>Junio</t>
  </si>
  <si>
    <t>Julio</t>
  </si>
  <si>
    <t>Agosto</t>
  </si>
  <si>
    <t>Septiembre</t>
  </si>
  <si>
    <t>Octubre</t>
  </si>
  <si>
    <t>Noviembre</t>
  </si>
  <si>
    <t>Diciembre</t>
  </si>
  <si>
    <t>TOTAL</t>
  </si>
  <si>
    <t>10.</t>
  </si>
  <si>
    <t>Consumos. Hoja de trabajo</t>
  </si>
  <si>
    <t>9. Consumos. Hoja de trabajo</t>
  </si>
  <si>
    <r>
      <t>H2</t>
    </r>
    <r>
      <rPr>
        <b/>
        <sz val="10"/>
        <color theme="1"/>
        <rFont val="Arial Narrow"/>
        <family val="2"/>
      </rPr>
      <t xml:space="preserve"> (kgCO2/kg)</t>
    </r>
  </si>
  <si>
    <r>
      <t xml:space="preserve">Densidad del LPG: </t>
    </r>
    <r>
      <rPr>
        <sz val="10"/>
        <color rgb="FF003366"/>
        <rFont val="Arial Narrow"/>
        <family val="2"/>
      </rPr>
      <t>560 kg/m</t>
    </r>
    <r>
      <rPr>
        <vertAlign val="superscript"/>
        <sz val="10"/>
        <color rgb="FF003366"/>
        <rFont val="Arial Narrow"/>
        <family val="2"/>
      </rPr>
      <t>3</t>
    </r>
  </si>
  <si>
    <r>
      <t xml:space="preserve">En caso de utilizar </t>
    </r>
    <r>
      <rPr>
        <sz val="11"/>
        <color indexed="30"/>
        <rFont val="Arial Narrow"/>
        <family val="2"/>
      </rPr>
      <t xml:space="preserve">biomasa </t>
    </r>
    <r>
      <rPr>
        <sz val="11"/>
        <color indexed="56"/>
        <rFont val="Arial Narrow"/>
        <family val="2"/>
      </rPr>
      <t>como combustible, cumplimentar el siguiente cuadro:</t>
    </r>
  </si>
  <si>
    <r>
      <t xml:space="preserve">En el siguiente cuadro tendrá que reflejar si la electricidad contratada dispone de </t>
    </r>
    <r>
      <rPr>
        <b/>
        <sz val="11"/>
        <color theme="4" tint="-0.249977111117893"/>
        <rFont val="Arial Narrow"/>
        <family val="2"/>
      </rPr>
      <t>certificado de Garantía de Origen (GdO) de la electricidad procedente de fuentes de energía renovable</t>
    </r>
    <r>
      <rPr>
        <sz val="11"/>
        <color theme="3"/>
        <rFont val="Arial Narrow"/>
        <family val="2"/>
      </rPr>
      <t>. Además, tendrá que indicar la suma de los kWh consumidos durante el año según las diferentes comercializadoras que tenga contratadas. En caso de que su comercializadora no sea ninguna de las que aparece en el listado, deberá indicar la opción "</t>
    </r>
    <r>
      <rPr>
        <i/>
        <sz val="11"/>
        <color indexed="56"/>
        <rFont val="Arial Narrow"/>
        <family val="2"/>
      </rPr>
      <t>Otras</t>
    </r>
    <r>
      <rPr>
        <sz val="11"/>
        <color indexed="56"/>
        <rFont val="Arial Narrow"/>
        <family val="2"/>
      </rPr>
      <t>". En caso de multisuministro, en lugar de desglosar los consumos según comercializadoras, puede escoger también la opción "</t>
    </r>
    <r>
      <rPr>
        <i/>
        <sz val="11"/>
        <color indexed="56"/>
        <rFont val="Arial Narrow"/>
        <family val="2"/>
      </rPr>
      <t>Varias comercializadoras</t>
    </r>
    <r>
      <rPr>
        <sz val="11"/>
        <color indexed="56"/>
        <rFont val="Arial Narrow"/>
        <family val="2"/>
      </rPr>
      <t>" en cuyo caso tendrá que indicar la suma de los kWh consumidos durante el año para todas las comercializadoras.</t>
    </r>
  </si>
  <si>
    <r>
      <t xml:space="preserve">En caso de que la organización consuma electricidad, calor o vapor proveniente de sus propias instalaciones de energía renovable, puede incluir datos relativos a las mismas en la pestaña </t>
    </r>
    <r>
      <rPr>
        <i/>
        <sz val="12"/>
        <color indexed="56"/>
        <rFont val="Arial Narrow"/>
        <family val="2"/>
      </rPr>
      <t>5_Información adicional</t>
    </r>
    <r>
      <rPr>
        <sz val="12"/>
        <color indexed="56"/>
        <rFont val="Arial Narrow"/>
        <family val="2"/>
      </rPr>
      <t>.</t>
    </r>
  </si>
  <si>
    <r>
      <rPr>
        <b/>
        <sz val="12"/>
        <color indexed="30"/>
        <rFont val="Arial Narrow"/>
        <family val="2"/>
      </rPr>
      <t>A.</t>
    </r>
    <r>
      <rPr>
        <sz val="12"/>
        <color indexed="23"/>
        <rFont val="Arial Narrow"/>
        <family val="2"/>
      </rPr>
      <t xml:space="preserve">   </t>
    </r>
    <r>
      <rPr>
        <sz val="12"/>
        <color indexed="56"/>
        <rFont val="Arial Narrow"/>
        <family val="2"/>
      </rPr>
      <t>Disponga de instalaciones fijas (calderas, hornos, turbinas, etc.) que consuman combustibles fósiles para la generación de calor y/o vapor</t>
    </r>
  </si>
  <si>
    <r>
      <rPr>
        <b/>
        <sz val="12"/>
        <color indexed="30"/>
        <rFont val="Arial Narrow"/>
        <family val="2"/>
      </rPr>
      <t>B</t>
    </r>
    <r>
      <rPr>
        <sz val="12"/>
        <color indexed="30"/>
        <rFont val="Arial Narrow"/>
        <family val="2"/>
      </rPr>
      <t>.</t>
    </r>
    <r>
      <rPr>
        <sz val="12"/>
        <color indexed="23"/>
        <rFont val="Arial Narrow"/>
        <family val="2"/>
      </rPr>
      <t xml:space="preserve">   </t>
    </r>
    <r>
      <rPr>
        <sz val="12"/>
        <color indexed="56"/>
        <rFont val="Arial Narrow"/>
        <family val="2"/>
      </rPr>
      <t xml:space="preserve">Realice desplazamientos en vehículos propios o alquilados (ya sean turismos, camiones, furgonetas, motos, etc.) </t>
    </r>
  </si>
  <si>
    <r>
      <t xml:space="preserve">A continuación deberá indicar el índice (nombre, valor numérico y unidades) que refleje de manera más adecuada el nivel de actividad de su organización. 
En el apartado </t>
    </r>
    <r>
      <rPr>
        <i/>
        <sz val="11"/>
        <color indexed="56"/>
        <rFont val="Arial Narrow"/>
        <family val="2"/>
      </rPr>
      <t>6_Resultados</t>
    </r>
    <r>
      <rPr>
        <sz val="11"/>
        <color indexed="56"/>
        <rFont val="Arial Narrow"/>
        <family val="2"/>
      </rPr>
      <t xml:space="preserve"> podrá encontrar el valor del ratio de emisiones referido a este índice.</t>
    </r>
  </si>
  <si>
    <r>
      <t xml:space="preserve">De manera opcional, puede cumplimentar los datos de superficie y nº de empleados de su organización con el fin de obtener resultados relativos a estos parámetros en la hoja </t>
    </r>
    <r>
      <rPr>
        <i/>
        <sz val="11"/>
        <color indexed="56"/>
        <rFont val="Arial Narrow"/>
        <family val="2"/>
      </rPr>
      <t>6_Resultados</t>
    </r>
    <r>
      <rPr>
        <sz val="11"/>
        <color indexed="56"/>
        <rFont val="Arial Narrow"/>
        <family val="2"/>
      </rPr>
      <t>.</t>
    </r>
  </si>
  <si>
    <r>
      <t xml:space="preserve">En la presente edición se ha añadido la pestaña </t>
    </r>
    <r>
      <rPr>
        <b/>
        <i/>
        <sz val="12"/>
        <color theme="3"/>
        <rFont val="Arial Narrow"/>
        <family val="2"/>
      </rPr>
      <t xml:space="preserve">9. Consumos. Hoja de trabajo. </t>
    </r>
    <r>
      <rPr>
        <sz val="12"/>
        <color theme="3"/>
        <rFont val="Arial Narrow"/>
        <family val="2"/>
      </rPr>
      <t>Si le facilita el trabajo, puede recopilar en esta hoja los datos de consumo desglosados según facturas, lecturas de contadores, etc.</t>
    </r>
  </si>
  <si>
    <t>GdO otros/varias</t>
  </si>
  <si>
    <t>GdO genérico</t>
  </si>
  <si>
    <t>R-453A</t>
  </si>
  <si>
    <t>R-452A</t>
  </si>
  <si>
    <t>R-125/R-32/HFO-1234yf (59/11/30)</t>
  </si>
  <si>
    <t>R-134a/125/32/227ea/600/601a (53,8/20/20/5/0,6/0,6)</t>
  </si>
  <si>
    <t>V18</t>
  </si>
  <si>
    <r>
      <t xml:space="preserve">           Gasóleo clase A (automoción): 820-845 kg/m</t>
    </r>
    <r>
      <rPr>
        <vertAlign val="superscript"/>
        <sz val="10"/>
        <color indexed="56"/>
        <rFont val="Arial Narrow"/>
        <family val="2"/>
      </rPr>
      <t>3</t>
    </r>
    <r>
      <rPr>
        <sz val="10"/>
        <color indexed="56"/>
        <rFont val="Arial Narrow"/>
        <family val="2"/>
      </rPr>
      <t>. Valor medio: 832,5 kg/m</t>
    </r>
    <r>
      <rPr>
        <vertAlign val="superscript"/>
        <sz val="10"/>
        <color indexed="56"/>
        <rFont val="Arial Narrow"/>
        <family val="2"/>
      </rPr>
      <t>3</t>
    </r>
  </si>
  <si>
    <t>Gasóleo A (l)</t>
  </si>
  <si>
    <t>Gasóleo B (l)</t>
  </si>
  <si>
    <r>
      <t>E100 (kgCO</t>
    </r>
    <r>
      <rPr>
        <b/>
        <vertAlign val="subscript"/>
        <sz val="10"/>
        <color theme="1"/>
        <rFont val="Arial Narrow"/>
        <family val="2"/>
      </rPr>
      <t>2</t>
    </r>
    <r>
      <rPr>
        <b/>
        <sz val="10"/>
        <color theme="1"/>
        <rFont val="Arial Narrow"/>
        <family val="2"/>
      </rPr>
      <t>/l)</t>
    </r>
  </si>
  <si>
    <t>E100 (l)</t>
  </si>
  <si>
    <r>
      <t xml:space="preserve">Se actualiza la </t>
    </r>
    <r>
      <rPr>
        <b/>
        <sz val="11"/>
        <color theme="3"/>
        <rFont val="Arial Narrow"/>
        <family val="2"/>
      </rPr>
      <t>denominación de los combustibles</t>
    </r>
    <r>
      <rPr>
        <sz val="11"/>
        <color theme="3"/>
        <rFont val="Arial Narrow"/>
        <family val="2"/>
      </rPr>
      <t xml:space="preserve"> en base al Real Decreto 639/2016, de 9 de diciembre, por el que se establece un marco de medidas para la implantación de una infraestructura para los combustibles alternativos. Se trata de un etiquetado único y armonizado en todas las gasolineras de la Unión Europea y se basa en un sistema de símbolos, números y letras para la gasolina, diésel y combustibles gaseosos:</t>
    </r>
  </si>
  <si>
    <r>
      <rPr>
        <b/>
        <sz val="10"/>
        <color indexed="56"/>
        <rFont val="Arial Narrow"/>
        <family val="2"/>
      </rPr>
      <t xml:space="preserve">Fuente de los factores de emisión de los combustibles. </t>
    </r>
    <r>
      <rPr>
        <sz val="10"/>
        <color indexed="56"/>
        <rFont val="Arial Narrow"/>
        <family val="2"/>
      </rPr>
      <t>Elaboración propia a partir de:</t>
    </r>
    <r>
      <rPr>
        <i/>
        <sz val="10"/>
        <color indexed="23"/>
        <rFont val="Arial Narrow"/>
        <family val="2"/>
      </rPr>
      <t/>
    </r>
  </si>
  <si>
    <t xml:space="preserve">Cumplimentar en caso de que la organización disponga de equipos de refrigeración y/o climatización que utilicen gases refrigerantes fluorados y de que se haya detectado que se han producido fugas (ya sea por su uso, un accidente, etc.) de estos gases en los mismos. </t>
  </si>
  <si>
    <r>
      <rPr>
        <vertAlign val="superscript"/>
        <sz val="11"/>
        <rFont val="Arial Narrow"/>
        <family val="2"/>
      </rPr>
      <t xml:space="preserve">4 </t>
    </r>
    <r>
      <rPr>
        <sz val="11"/>
        <rFont val="Arial Narrow"/>
        <family val="2"/>
      </rPr>
      <t>Recarga anual: cantidad de gas refrigerante adicionado (expresado en kg) durante el periodo de cálculo. Estas recargas se producen cuando se ha detectado una fuga, y el dato se registra en las hojas de control de fugas efectuadas por los equipos de mantenimiento certificados.</t>
    </r>
  </si>
  <si>
    <r>
      <t xml:space="preserve">Recarga anual del equipo </t>
    </r>
    <r>
      <rPr>
        <b/>
        <vertAlign val="superscript"/>
        <sz val="10"/>
        <color theme="0"/>
        <rFont val="Arial Narrow"/>
        <family val="2"/>
      </rPr>
      <t>(4)</t>
    </r>
    <r>
      <rPr>
        <b/>
        <sz val="10"/>
        <color theme="0"/>
        <rFont val="Arial Narrow"/>
        <family val="2"/>
      </rPr>
      <t xml:space="preserve">
(kg) </t>
    </r>
  </si>
  <si>
    <t xml:space="preserve">    OTRAS MEZCLAS *</t>
  </si>
  <si>
    <r>
      <t xml:space="preserve">       Nombre del gas o 
        de la mezcla </t>
    </r>
    <r>
      <rPr>
        <b/>
        <vertAlign val="superscript"/>
        <sz val="10"/>
        <color indexed="9"/>
        <rFont val="Arial Narrow"/>
        <family val="2"/>
      </rPr>
      <t>(2)</t>
    </r>
  </si>
  <si>
    <r>
      <rPr>
        <vertAlign val="superscript"/>
        <sz val="11"/>
        <rFont val="Arial Narrow"/>
        <family val="2"/>
      </rPr>
      <t xml:space="preserve">3 </t>
    </r>
    <r>
      <rPr>
        <sz val="11"/>
        <rFont val="Arial Narrow"/>
        <family val="2"/>
      </rPr>
      <t>Potenciales de Calentamiento Atmosférico que se indican en el Cuarto Informe de Evaluación del IPCC (Reglamento 517/2014).</t>
    </r>
  </si>
  <si>
    <t>PCA</t>
  </si>
  <si>
    <r>
      <t xml:space="preserve">   PCA</t>
    </r>
    <r>
      <rPr>
        <b/>
        <vertAlign val="superscript"/>
        <sz val="10"/>
        <color indexed="9"/>
        <rFont val="Arial Narrow"/>
        <family val="2"/>
      </rPr>
      <t xml:space="preserve"> (3)</t>
    </r>
  </si>
  <si>
    <t>Mezclas</t>
  </si>
  <si>
    <r>
      <t>PCA</t>
    </r>
    <r>
      <rPr>
        <b/>
        <vertAlign val="superscript"/>
        <sz val="10"/>
        <color indexed="9"/>
        <rFont val="Arial Narrow"/>
        <family val="2"/>
      </rPr>
      <t>(1)</t>
    </r>
  </si>
  <si>
    <t>POTENCIALES DE CALENTAMIENTO ATMOSFÉRICO</t>
  </si>
  <si>
    <r>
      <rPr>
        <vertAlign val="superscript"/>
        <sz val="11"/>
        <color indexed="8"/>
        <rFont val="Arial Narrow"/>
        <family val="2"/>
      </rPr>
      <t>2</t>
    </r>
    <r>
      <rPr>
        <sz val="11"/>
        <color indexed="8"/>
        <rFont val="Arial Narrow"/>
        <family val="2"/>
      </rPr>
      <t xml:space="preserve"> Para cada equipo, se seleccionará el gas refrigerante que utilice o, en su caso, la "mezcla" de gases. El Reglamento (UE) N° 517/2014 del Parlamento Europeo y del Consejo, de 16 de abril de 2014, sobre los gases fluorados de efecto invernadero y por el que se deroga el Reglamento (CE) N° 842/2006, define "mezcla" como un fluido compuesto de dos o más sustancias, de las cuales al menos una es una sustancia enumerada en el anexo I o en el anexo II. Entre las opciones disponibles en la lista, además de gases puros se pueden seleccionar las mezclas más comunes que se utilizan en España (en el listado son los refrigerantes denominados R-"número"). En el caso de que el equipo emplee un gas puro (fluorado o no fluorado) o una mezcla que no aparezca en el listado, se escogerá la opción "Otros". Puede obtener el PCA de los gases puros de los Anexos I, II, y IV del Reglamento (UE) N° 517/2014. Si la mezcla del equipo no está incluida en listado, se calculará su PCA empleando los PCA de sus componentes (indicados en la pestaña 7_Factores de emisión y, en su defecto, en el Reglamento) y en función de la proporción en que aparezcan en la mezcla.</t>
    </r>
  </si>
  <si>
    <t>Lista_Comb_fósiles_fijos_2010</t>
  </si>
  <si>
    <t>Lista_Comb_fósiles_fijos_2011</t>
  </si>
  <si>
    <t>Lista_Comb_fósiles_fijos_2012</t>
  </si>
  <si>
    <t>Lista_Comb_fósiles_fijos_2013</t>
  </si>
  <si>
    <t>Lista_Comb_fósiles_fijos_2014</t>
  </si>
  <si>
    <t>Lista_Comb_fósiles_fijos_2015</t>
  </si>
  <si>
    <t>Lista_Comb_fósiles_fijos_2016</t>
  </si>
  <si>
    <t>Lista_Comb_fósiles_fijos_2017</t>
  </si>
  <si>
    <t>Lista_Comb_fósiles_fijos_2018</t>
  </si>
  <si>
    <t>Lista_Comb_fósiles_fijos_2019</t>
  </si>
  <si>
    <t>Lista comb instalaciones fijas 2007 - 2018</t>
  </si>
  <si>
    <t>Lista comb instalaciones fijas 2019</t>
  </si>
  <si>
    <t>Lista comb vehículos 2007-2018</t>
  </si>
  <si>
    <t>Lista comb vehículos 2019</t>
  </si>
  <si>
    <t>E5  (l)</t>
  </si>
  <si>
    <t>E10  (l)</t>
  </si>
  <si>
    <t>Gas propano kg)</t>
  </si>
  <si>
    <t>Excluyo respecto a años anteriores:</t>
  </si>
  <si>
    <t>Excluyo respecto a fijas:</t>
  </si>
  <si>
    <t>Excluyo respecto a vehículos:</t>
  </si>
  <si>
    <t>Añado respecto a fijas:</t>
  </si>
  <si>
    <t>Fórmula PCA</t>
  </si>
  <si>
    <r>
      <t xml:space="preserve">  - </t>
    </r>
    <r>
      <rPr>
        <b/>
        <sz val="11"/>
        <color theme="3"/>
        <rFont val="Arial Narrow"/>
        <family val="2"/>
      </rPr>
      <t>Círculo para combustibles tipo gasolina</t>
    </r>
    <r>
      <rPr>
        <sz val="11"/>
        <color theme="3"/>
        <rFont val="Arial Narrow"/>
        <family val="2"/>
      </rPr>
      <t>. Y dentro del círculo, la letra «</t>
    </r>
    <r>
      <rPr>
        <b/>
        <sz val="11"/>
        <color theme="3"/>
        <rFont val="Arial Narrow"/>
        <family val="2"/>
      </rPr>
      <t>E</t>
    </r>
    <r>
      <rPr>
        <sz val="11"/>
        <color theme="3"/>
        <rFont val="Arial Narrow"/>
        <family val="2"/>
      </rPr>
      <t>» (de «etanol») y un número que indica el porcentaje máximo de etanol.</t>
    </r>
  </si>
  <si>
    <r>
      <t xml:space="preserve">  - </t>
    </r>
    <r>
      <rPr>
        <b/>
        <sz val="11"/>
        <color theme="3"/>
        <rFont val="Arial Narrow"/>
        <family val="2"/>
      </rPr>
      <t>Rombo para combustibles gaseosos</t>
    </r>
    <r>
      <rPr>
        <sz val="11"/>
        <color theme="3"/>
        <rFont val="Arial Narrow"/>
        <family val="2"/>
      </rPr>
      <t>: «</t>
    </r>
    <r>
      <rPr>
        <b/>
        <sz val="11"/>
        <color theme="3"/>
        <rFont val="Arial Narrow"/>
        <family val="2"/>
      </rPr>
      <t>H2</t>
    </r>
    <r>
      <rPr>
        <sz val="11"/>
        <color theme="3"/>
        <rFont val="Arial Narrow"/>
        <family val="2"/>
      </rPr>
      <t>» (hidrógeno), «</t>
    </r>
    <r>
      <rPr>
        <b/>
        <sz val="11"/>
        <color theme="3"/>
        <rFont val="Arial Narrow"/>
        <family val="2"/>
      </rPr>
      <t>LPG</t>
    </r>
    <r>
      <rPr>
        <sz val="11"/>
        <color theme="3"/>
        <rFont val="Arial Narrow"/>
        <family val="2"/>
      </rPr>
      <t>» (gas licuado de petróleo o autogas), «</t>
    </r>
    <r>
      <rPr>
        <b/>
        <sz val="11"/>
        <color theme="3"/>
        <rFont val="Arial Narrow"/>
        <family val="2"/>
      </rPr>
      <t>CNG</t>
    </r>
    <r>
      <rPr>
        <sz val="11"/>
        <color theme="3"/>
        <rFont val="Arial Narrow"/>
        <family val="2"/>
      </rPr>
      <t>» (gas natural comprimido), «</t>
    </r>
    <r>
      <rPr>
        <b/>
        <sz val="11"/>
        <color theme="3"/>
        <rFont val="Arial Narrow"/>
        <family val="2"/>
      </rPr>
      <t>LNG</t>
    </r>
    <r>
      <rPr>
        <sz val="11"/>
        <color theme="3"/>
        <rFont val="Arial Narrow"/>
        <family val="2"/>
      </rPr>
      <t>» (gas natural licuado).</t>
    </r>
  </si>
  <si>
    <r>
      <t>En caso de tratarse de vehículos eléctricos o vehículos híbridos deberá seguir las siguientes indicaciones para cumplimentar sus datos de consumo:</t>
    </r>
    <r>
      <rPr>
        <sz val="11"/>
        <color theme="3"/>
        <rFont val="Arial Narrow"/>
        <family val="2"/>
      </rPr>
      <t xml:space="preserve">
  - </t>
    </r>
    <r>
      <rPr>
        <b/>
        <sz val="11"/>
        <color theme="3"/>
        <rFont val="Arial Narrow"/>
        <family val="2"/>
      </rPr>
      <t>Vehículo híbrido no enchufable</t>
    </r>
    <r>
      <rPr>
        <sz val="11"/>
        <color theme="3"/>
        <rFont val="Arial Narrow"/>
        <family val="2"/>
      </rPr>
      <t xml:space="preserve">: indicar en la presente pestaña los litros de combustible fósil consumido
  - </t>
    </r>
    <r>
      <rPr>
        <b/>
        <sz val="11"/>
        <color theme="3"/>
        <rFont val="Arial Narrow"/>
        <family val="2"/>
      </rPr>
      <t>Vehículo híbrido enchufable</t>
    </r>
    <r>
      <rPr>
        <sz val="11"/>
        <color theme="3"/>
        <rFont val="Arial Narrow"/>
        <family val="2"/>
      </rPr>
      <t xml:space="preserve">: en la presente pestaña indicar los litros de combustible fósil consumido y en la pestaña </t>
    </r>
    <r>
      <rPr>
        <i/>
        <sz val="11"/>
        <color theme="3"/>
        <rFont val="Arial Narrow"/>
        <family val="2"/>
      </rPr>
      <t>4_Electricidad</t>
    </r>
    <r>
      <rPr>
        <sz val="11"/>
        <color theme="3"/>
        <rFont val="Arial Narrow"/>
        <family val="2"/>
      </rPr>
      <t xml:space="preserve">, los kWh consumidos
  - </t>
    </r>
    <r>
      <rPr>
        <b/>
        <sz val="11"/>
        <color theme="3"/>
        <rFont val="Arial Narrow"/>
        <family val="2"/>
      </rPr>
      <t>Vehículo eléctrico</t>
    </r>
    <r>
      <rPr>
        <sz val="11"/>
        <color theme="3"/>
        <rFont val="Arial Narrow"/>
        <family val="2"/>
      </rPr>
      <t xml:space="preserve">: indicar los kWh consumidos en la pestaña </t>
    </r>
    <r>
      <rPr>
        <i/>
        <sz val="11"/>
        <color theme="3"/>
        <rFont val="Arial Narrow"/>
        <family val="2"/>
      </rPr>
      <t>4_Electricidad</t>
    </r>
  </si>
  <si>
    <r>
      <t xml:space="preserve">         </t>
    </r>
    <r>
      <rPr>
        <b/>
        <sz val="14"/>
        <color theme="3"/>
        <rFont val="Arial Narrow"/>
        <family val="2"/>
      </rPr>
      <t>Opción B.2</t>
    </r>
    <r>
      <rPr>
        <b/>
        <sz val="11"/>
        <color theme="3"/>
        <rFont val="Arial Narrow"/>
        <family val="2"/>
      </rPr>
      <t xml:space="preserve">: </t>
    </r>
    <r>
      <rPr>
        <sz val="11"/>
        <color theme="3"/>
        <rFont val="Arial Narrow"/>
        <family val="2"/>
      </rPr>
      <t xml:space="preserve">Los datos necesarios son el </t>
    </r>
    <r>
      <rPr>
        <b/>
        <sz val="11"/>
        <color theme="3"/>
        <rFont val="Arial Narrow"/>
        <family val="2"/>
      </rPr>
      <t>modelo de coche, tipo de combustible</t>
    </r>
    <r>
      <rPr>
        <sz val="11"/>
        <color theme="3"/>
        <rFont val="Arial Narrow"/>
        <family val="2"/>
      </rPr>
      <t xml:space="preserve"> y los</t>
    </r>
    <r>
      <rPr>
        <b/>
        <sz val="11"/>
        <color theme="3"/>
        <rFont val="Arial Narrow"/>
        <family val="2"/>
      </rPr>
      <t xml:space="preserve"> km recorridos. </t>
    </r>
  </si>
  <si>
    <r>
      <rPr>
        <sz val="11"/>
        <color theme="3"/>
        <rFont val="Arial Narrow"/>
        <family val="2"/>
      </rPr>
      <t>Por otra parte</t>
    </r>
    <r>
      <rPr>
        <b/>
        <sz val="11"/>
        <color theme="3"/>
        <rFont val="Arial Narrow"/>
        <family val="2"/>
      </rPr>
      <t xml:space="preserve">, únicamente será necesario cumplimentar una de las dos opciones (B.1 o B.2) </t>
    </r>
    <r>
      <rPr>
        <sz val="11"/>
        <color theme="3"/>
        <rFont val="Arial Narrow"/>
        <family val="2"/>
      </rPr>
      <t>en función de los datos disponibles:</t>
    </r>
    <r>
      <rPr>
        <b/>
        <sz val="14"/>
        <color theme="3"/>
        <rFont val="Arial Narrow"/>
        <family val="2"/>
      </rPr>
      <t xml:space="preserve">
       Opción B.1</t>
    </r>
    <r>
      <rPr>
        <b/>
        <sz val="11"/>
        <color theme="3"/>
        <rFont val="Arial Narrow"/>
        <family val="2"/>
      </rPr>
      <t xml:space="preserve">: </t>
    </r>
    <r>
      <rPr>
        <sz val="11"/>
        <color theme="3"/>
        <rFont val="Arial Narrow"/>
        <family val="2"/>
      </rPr>
      <t>Los datos necesarios son el</t>
    </r>
    <r>
      <rPr>
        <b/>
        <sz val="11"/>
        <color theme="3"/>
        <rFont val="Arial Narrow"/>
        <family val="2"/>
      </rPr>
      <t xml:space="preserve"> tipo </t>
    </r>
    <r>
      <rPr>
        <sz val="11"/>
        <color theme="3"/>
        <rFont val="Arial Narrow"/>
        <family val="2"/>
      </rPr>
      <t xml:space="preserve">y la </t>
    </r>
    <r>
      <rPr>
        <b/>
        <sz val="11"/>
        <color theme="3"/>
        <rFont val="Arial Narrow"/>
        <family val="2"/>
      </rPr>
      <t>cantidad de combustible consumido.</t>
    </r>
  </si>
  <si>
    <r>
      <t>Gasolina (kgCO</t>
    </r>
    <r>
      <rPr>
        <b/>
        <vertAlign val="subscript"/>
        <sz val="10"/>
        <color theme="1"/>
        <rFont val="Arial Narrow"/>
        <family val="2"/>
      </rPr>
      <t>2</t>
    </r>
    <r>
      <rPr>
        <b/>
        <sz val="10"/>
        <color theme="1"/>
        <rFont val="Arial Narrow"/>
        <family val="2"/>
      </rPr>
      <t xml:space="preserve">/l) </t>
    </r>
    <r>
      <rPr>
        <b/>
        <vertAlign val="superscript"/>
        <sz val="10"/>
        <color theme="1"/>
        <rFont val="Arial Narrow"/>
        <family val="2"/>
      </rPr>
      <t>(1)</t>
    </r>
  </si>
  <si>
    <r>
      <t>Gasóleo A (kgCO</t>
    </r>
    <r>
      <rPr>
        <b/>
        <vertAlign val="subscript"/>
        <sz val="10"/>
        <color theme="1"/>
        <rFont val="Arial Narrow"/>
        <family val="2"/>
      </rPr>
      <t>2</t>
    </r>
    <r>
      <rPr>
        <b/>
        <sz val="10"/>
        <color theme="1"/>
        <rFont val="Arial Narrow"/>
        <family val="2"/>
      </rPr>
      <t xml:space="preserve">/l) </t>
    </r>
    <r>
      <rPr>
        <b/>
        <vertAlign val="superscript"/>
        <sz val="10"/>
        <color theme="1"/>
        <rFont val="Arial Narrow"/>
        <family val="2"/>
      </rPr>
      <t>(1)</t>
    </r>
  </si>
  <si>
    <r>
      <t>Gasóleo B (kgCO</t>
    </r>
    <r>
      <rPr>
        <b/>
        <vertAlign val="subscript"/>
        <sz val="10"/>
        <rFont val="Arial Narrow"/>
        <family val="2"/>
      </rPr>
      <t>2</t>
    </r>
    <r>
      <rPr>
        <b/>
        <sz val="10"/>
        <rFont val="Arial Narrow"/>
        <family val="2"/>
      </rPr>
      <t xml:space="preserve">/l) </t>
    </r>
    <r>
      <rPr>
        <b/>
        <vertAlign val="superscript"/>
        <sz val="10"/>
        <rFont val="Arial Narrow"/>
        <family val="2"/>
      </rPr>
      <t>(2)</t>
    </r>
  </si>
  <si>
    <r>
      <rPr>
        <vertAlign val="superscript"/>
        <sz val="10"/>
        <color indexed="56"/>
        <rFont val="Arial Narrow"/>
        <family val="2"/>
      </rPr>
      <t xml:space="preserve">(1) </t>
    </r>
    <r>
      <rPr>
        <sz val="10"/>
        <color indexed="56"/>
        <rFont val="Arial Narrow"/>
        <family val="2"/>
      </rPr>
      <t>A partir del año 2019 los combustibles gasolina y gasóleo de automoción pasan a denominarse por las letras E y B respectivamente añadiendo la proporción de biocombustible que contienen (RD 639/2016).</t>
    </r>
  </si>
  <si>
    <r>
      <rPr>
        <vertAlign val="superscript"/>
        <sz val="10"/>
        <color indexed="56"/>
        <rFont val="Arial Narrow"/>
        <family val="2"/>
      </rPr>
      <t>(2)</t>
    </r>
    <r>
      <rPr>
        <sz val="10"/>
        <color indexed="56"/>
        <rFont val="Arial Narrow"/>
        <family val="2"/>
      </rPr>
      <t xml:space="preserve"> Se corrigen los valores del factor de emisión del gasóleo B para toda la serie histórica en base a la densidad especificada en el Real Decreto 1088/2010 y sin aplicar los objetivos obligatorios mínimos de biocarburantes en cómputo anual considerados en el Real Decreto 1085/2015 que afectarían únicamente al gasóleo A.</t>
    </r>
  </si>
  <si>
    <r>
      <t>A continuación se indican los factores de emisión de cada tipo de combustible fósil considerado así como las fuentes de donde se han obtenido. Estos factores se refieren a emisiones de CO</t>
    </r>
    <r>
      <rPr>
        <vertAlign val="subscript"/>
        <sz val="10"/>
        <color theme="3"/>
        <rFont val="Arial Narrow"/>
        <family val="2"/>
      </rPr>
      <t xml:space="preserve">2 </t>
    </r>
    <r>
      <rPr>
        <sz val="10"/>
        <color theme="3"/>
        <rFont val="Arial Narrow"/>
        <family val="2"/>
      </rPr>
      <t>y no incluyen otros gases de efecto invernadero como el CH</t>
    </r>
    <r>
      <rPr>
        <vertAlign val="subscript"/>
        <sz val="10"/>
        <color theme="3"/>
        <rFont val="Arial Narrow"/>
        <family val="2"/>
      </rPr>
      <t>4</t>
    </r>
    <r>
      <rPr>
        <sz val="10"/>
        <color theme="3"/>
        <rFont val="Arial Narrow"/>
        <family val="2"/>
      </rPr>
      <t xml:space="preserve"> o el N</t>
    </r>
    <r>
      <rPr>
        <vertAlign val="subscript"/>
        <sz val="10"/>
        <color theme="3"/>
        <rFont val="Arial Narrow"/>
        <family val="2"/>
      </rPr>
      <t>2</t>
    </r>
    <r>
      <rPr>
        <sz val="10"/>
        <color theme="3"/>
        <rFont val="Arial Narrow"/>
        <family val="2"/>
      </rPr>
      <t>O.</t>
    </r>
  </si>
  <si>
    <r>
      <t>Gas natural (kgCO</t>
    </r>
    <r>
      <rPr>
        <b/>
        <vertAlign val="subscript"/>
        <sz val="10"/>
        <color theme="1"/>
        <rFont val="Arial Narrow"/>
        <family val="2"/>
      </rPr>
      <t>2</t>
    </r>
    <r>
      <rPr>
        <b/>
        <sz val="10"/>
        <color theme="1"/>
        <rFont val="Arial Narrow"/>
        <family val="2"/>
      </rPr>
      <t xml:space="preserve">/kWh) </t>
    </r>
    <r>
      <rPr>
        <b/>
        <vertAlign val="superscript"/>
        <sz val="10"/>
        <color theme="1"/>
        <rFont val="Arial Narrow"/>
        <family val="2"/>
      </rPr>
      <t>(3)</t>
    </r>
  </si>
  <si>
    <r>
      <t>LNG (kgCO</t>
    </r>
    <r>
      <rPr>
        <b/>
        <vertAlign val="subscript"/>
        <sz val="10"/>
        <color theme="1"/>
        <rFont val="Arial Narrow"/>
        <family val="2"/>
      </rPr>
      <t>2</t>
    </r>
    <r>
      <rPr>
        <b/>
        <sz val="10"/>
        <color theme="1"/>
        <rFont val="Arial Narrow"/>
        <family val="2"/>
      </rPr>
      <t xml:space="preserve">/kWh) </t>
    </r>
    <r>
      <rPr>
        <b/>
        <vertAlign val="superscript"/>
        <sz val="10"/>
        <color theme="1"/>
        <rFont val="Arial Narrow"/>
        <family val="2"/>
      </rPr>
      <t>(3)</t>
    </r>
  </si>
  <si>
    <r>
      <t>CNG (kgCO</t>
    </r>
    <r>
      <rPr>
        <b/>
        <vertAlign val="subscript"/>
        <sz val="10"/>
        <color theme="1"/>
        <rFont val="Arial Narrow"/>
        <family val="2"/>
      </rPr>
      <t>2</t>
    </r>
    <r>
      <rPr>
        <b/>
        <sz val="10"/>
        <color theme="1"/>
        <rFont val="Arial Narrow"/>
        <family val="2"/>
      </rPr>
      <t>/kWh)</t>
    </r>
    <r>
      <rPr>
        <b/>
        <vertAlign val="superscript"/>
        <sz val="10"/>
        <color theme="1"/>
        <rFont val="Arial Narrow"/>
        <family val="2"/>
      </rPr>
      <t xml:space="preserve"> (3)</t>
    </r>
  </si>
  <si>
    <t>Factores de emisión y PCA</t>
  </si>
  <si>
    <r>
      <t xml:space="preserve">  - </t>
    </r>
    <r>
      <rPr>
        <b/>
        <sz val="11"/>
        <color theme="3"/>
        <rFont val="Arial Narrow"/>
        <family val="2"/>
      </rPr>
      <t>Cuadrado para combustibles tipo gasóleo A</t>
    </r>
    <r>
      <rPr>
        <sz val="11"/>
        <color theme="3"/>
        <rFont val="Arial Narrow"/>
        <family val="2"/>
      </rPr>
      <t>. Y dentro la letra «</t>
    </r>
    <r>
      <rPr>
        <b/>
        <sz val="11"/>
        <color theme="3"/>
        <rFont val="Arial Narrow"/>
        <family val="2"/>
      </rPr>
      <t>B</t>
    </r>
    <r>
      <rPr>
        <sz val="11"/>
        <color theme="3"/>
        <rFont val="Arial Narrow"/>
        <family val="2"/>
      </rPr>
      <t>» de «biodiésel» y «</t>
    </r>
    <r>
      <rPr>
        <b/>
        <sz val="11"/>
        <color theme="3"/>
        <rFont val="Arial Narrow"/>
        <family val="2"/>
      </rPr>
      <t>XTL</t>
    </r>
    <r>
      <rPr>
        <sz val="11"/>
        <color theme="3"/>
        <rFont val="Arial Narrow"/>
        <family val="2"/>
      </rPr>
      <t>» para el diésel parafínico fabricado a partir de material fósil o renovable.</t>
    </r>
  </si>
  <si>
    <t>Nota: las emisiones calculadas en este apartado se deben a fugas que han podido producirse durante años anteriores pero no han sido registradas hasta el año en que se realiza su recarga.</t>
  </si>
  <si>
    <r>
      <rPr>
        <vertAlign val="superscript"/>
        <sz val="12"/>
        <color indexed="56"/>
        <rFont val="Arial Narrow"/>
        <family val="2"/>
      </rPr>
      <t>*</t>
    </r>
    <r>
      <rPr>
        <sz val="10"/>
        <color indexed="56"/>
        <rFont val="Arial Narrow"/>
        <family val="2"/>
      </rPr>
      <t xml:space="preserve"> En caso de considerar otros gases puros (fluorados y no fluorados) no incluidos en el listado, puede consultar su PCA en los Anexos I, II, y IV del Reglamento (UE) N° 517/2014 del Parlamento Europeo y del Consejo, de 16 de abril de 2014, sobre los gases fluorados de efecto invernadero y por el que se deroga el Reglamento (CE) N° 842/2006. Asimismo, si incluye en el cálculo otras "mezclas" no contempladas en el listado, deberá calcular su PCA empleando los PCA para cada uno de sus componentes y en funión de la proporción que aparezcan en la mezcla. Puede consultar el PCA de los componentes en la pestaña</t>
    </r>
    <r>
      <rPr>
        <i/>
        <sz val="10"/>
        <color indexed="56"/>
        <rFont val="Arial Narrow"/>
        <family val="2"/>
      </rPr>
      <t xml:space="preserve"> 7_Factores de emisión </t>
    </r>
    <r>
      <rPr>
        <sz val="10"/>
        <color indexed="56"/>
        <rFont val="Arial Narrow"/>
        <family val="2"/>
      </rPr>
      <t>y, en su defecto, en el Reglamento (UE) nº 517/2014.</t>
    </r>
  </si>
  <si>
    <r>
      <rPr>
        <b/>
        <sz val="10"/>
        <color indexed="56"/>
        <rFont val="Arial Narrow"/>
        <family val="2"/>
      </rPr>
      <t>Descuentos por biocarburantes</t>
    </r>
    <r>
      <rPr>
        <sz val="10"/>
        <color indexed="56"/>
        <rFont val="Arial Narrow"/>
        <family val="2"/>
      </rPr>
      <t xml:space="preserve"> fijados por el RD 459/2011 relativo a los objetivos obligatorios mínimos de venta o consumo de biocarburantes establecidos para España, por la Ley 11/2013 de 26 de julio que modifica el objetivo a 2013 y posteriores del mismo y por el RD 1085/2015, de 4 de diciembre, de fomento de los biocarburantes.
Tenga en cuenta que a partir del nuevo etiquetado de los biocarburantes (RD 639/2016), el descuento de la parte bio de los mismos queda reflejado en la propia denominación.</t>
    </r>
  </si>
  <si>
    <r>
      <rPr>
        <sz val="11"/>
        <color rgb="FFFF0000"/>
        <rFont val="Arial Narrow"/>
        <family val="2"/>
      </rPr>
      <t>Si en su factura aparece el dato de combustible como gasolina o gasóleo A (no se especifica la proporción de biocombustible), deberá escoger la opción más conservadora que en caso de ser gasolina será «E5», y en caso de ser gasóleo A, será «B7».</t>
    </r>
    <r>
      <rPr>
        <sz val="11"/>
        <color theme="3"/>
        <rFont val="Arial Narrow"/>
        <family val="2"/>
      </rPr>
      <t xml:space="preserve">
En caso de que </t>
    </r>
    <r>
      <rPr>
        <b/>
        <sz val="11"/>
        <color theme="3"/>
        <rFont val="Arial Narrow"/>
        <family val="2"/>
      </rPr>
      <t>el combustible empleado no sea ninguno de los expresados anteriormente</t>
    </r>
    <r>
      <rPr>
        <sz val="11"/>
        <color theme="3"/>
        <rFont val="Arial Narrow"/>
        <family val="2"/>
      </rPr>
      <t xml:space="preserve"> tiene la opción de indicar "</t>
    </r>
    <r>
      <rPr>
        <b/>
        <sz val="11"/>
        <color theme="3"/>
        <rFont val="Arial Narrow"/>
        <family val="2"/>
      </rPr>
      <t>Otros (ud)</t>
    </r>
    <r>
      <rPr>
        <sz val="11"/>
        <color theme="3"/>
        <rFont val="Arial Narrow"/>
        <family val="2"/>
      </rPr>
      <t xml:space="preserve">" y rellenar los datos correspondientes (valor y unidades del factor de emisión) en las respectivas celdas y en la pestaña </t>
    </r>
    <r>
      <rPr>
        <i/>
        <sz val="11"/>
        <color theme="3"/>
        <rFont val="Arial Narrow"/>
        <family val="2"/>
      </rPr>
      <t>8. Observaciones</t>
    </r>
    <r>
      <rPr>
        <sz val="11"/>
        <color theme="3"/>
        <rFont val="Arial Narrow"/>
        <family val="2"/>
      </rPr>
      <t xml:space="preserve">       . 
En concreto, si se trata de un biocombustible distinto a los indicados, le sugerimos que consulte el modo de calcular su factor de emisión en base a la proporción bio en la </t>
    </r>
  </si>
  <si>
    <r>
      <rPr>
        <b/>
        <vertAlign val="superscript"/>
        <sz val="10"/>
        <color indexed="56"/>
        <rFont val="Arial Narrow"/>
        <family val="2"/>
      </rPr>
      <t xml:space="preserve">(1) </t>
    </r>
    <r>
      <rPr>
        <b/>
        <sz val="10"/>
        <color indexed="56"/>
        <rFont val="Arial Narrow"/>
        <family val="2"/>
      </rPr>
      <t xml:space="preserve">Potenciales de Calentamiento Atmosférico </t>
    </r>
    <r>
      <rPr>
        <sz val="10"/>
        <color indexed="56"/>
        <rFont val="Arial Narrow"/>
        <family val="2"/>
      </rPr>
      <t xml:space="preserve">que se indican en el </t>
    </r>
    <r>
      <rPr>
        <i/>
        <sz val="10"/>
        <color indexed="56"/>
        <rFont val="Arial Narrow"/>
        <family val="2"/>
      </rPr>
      <t>Cuarto Informe de Evaluación del IPCC</t>
    </r>
    <r>
      <rPr>
        <sz val="10"/>
        <color indexed="56"/>
        <rFont val="Arial Narrow"/>
        <family val="2"/>
      </rPr>
      <t xml:space="preserve"> (Reglamento 517/2014).</t>
    </r>
  </si>
  <si>
    <r>
      <rPr>
        <vertAlign val="superscript"/>
        <sz val="10"/>
        <color indexed="56"/>
        <rFont val="Arial Narrow"/>
        <family val="2"/>
      </rPr>
      <t>(3)</t>
    </r>
    <r>
      <rPr>
        <sz val="10"/>
        <color indexed="56"/>
        <rFont val="Arial Narrow"/>
        <family val="2"/>
      </rPr>
      <t xml:space="preserve"> El factor de emisión del gas natural se expresa en PCS empleando un factor de conversión para el paso de PCS a PCI de 0,901 (</t>
    </r>
    <r>
      <rPr>
        <i/>
        <sz val="10"/>
        <color indexed="56"/>
        <rFont val="Arial Narrow"/>
        <family val="2"/>
      </rPr>
      <t>Inventario Nacional de Emisiones de España</t>
    </r>
    <r>
      <rPr>
        <sz val="10"/>
        <color indexed="56"/>
        <rFont val="Arial Narrow"/>
        <family val="2"/>
      </rPr>
      <t>).</t>
    </r>
  </si>
  <si>
    <r>
      <t>Pestañas "</t>
    </r>
    <r>
      <rPr>
        <b/>
        <sz val="11"/>
        <rFont val="Arial Narrow"/>
        <family val="2"/>
      </rPr>
      <t>Combustibles fósiles</t>
    </r>
    <r>
      <rPr>
        <sz val="11"/>
        <rFont val="Arial Narrow"/>
        <family val="2"/>
      </rPr>
      <t>" y "</t>
    </r>
    <r>
      <rPr>
        <b/>
        <sz val="11"/>
        <rFont val="Arial Narrow"/>
        <family val="2"/>
      </rPr>
      <t>Factores de emisión</t>
    </r>
    <r>
      <rPr>
        <sz val="11"/>
        <rFont val="Arial Narrow"/>
        <family val="2"/>
      </rPr>
      <t>": corrección del factor de emisión del gasóleo B para toda la serie histórica en base a la densidad especificada en el Real Decreto 1088/2010 y sin aplicar los objetivos obligatorios mínimos de biocarburantes en cómputo anual considerados en el Real Decreto 1085/2015 que afectarían únicamente al gasóleo A. El factor de emisión del gas natural se expresa en PCS empleando un factor de conversión para el paso de PCS a PCI de 0,901 (</t>
    </r>
    <r>
      <rPr>
        <i/>
        <sz val="11"/>
        <rFont val="Arial Narrow"/>
        <family val="2"/>
      </rPr>
      <t>Inventario Nacional de Emisiones de España</t>
    </r>
    <r>
      <rPr>
        <sz val="11"/>
        <rFont val="Arial Narrow"/>
        <family val="2"/>
      </rPr>
      <t>).
Pestaña "</t>
    </r>
    <r>
      <rPr>
        <b/>
        <sz val="11"/>
        <rFont val="Arial Narrow"/>
        <family val="2"/>
      </rPr>
      <t xml:space="preserve">Fluorados": </t>
    </r>
    <r>
      <rPr>
        <sz val="11"/>
        <rFont val="Arial Narrow"/>
        <family val="2"/>
      </rPr>
      <t>se añaden los preparados R-452A y R-453A.</t>
    </r>
  </si>
  <si>
    <r>
      <t>* Factor de emisión del gas natural expresado en kgCO</t>
    </r>
    <r>
      <rPr>
        <vertAlign val="subscript"/>
        <sz val="10"/>
        <color indexed="56"/>
        <rFont val="Arial Narrow"/>
        <family val="2"/>
      </rPr>
      <t>2</t>
    </r>
    <r>
      <rPr>
        <sz val="10"/>
        <color indexed="56"/>
        <rFont val="Arial Narrow"/>
        <family val="2"/>
      </rPr>
      <t>/kWh</t>
    </r>
    <r>
      <rPr>
        <vertAlign val="subscript"/>
        <sz val="10"/>
        <color indexed="56"/>
        <rFont val="Arial Narrow"/>
        <family val="2"/>
      </rPr>
      <t>PCS</t>
    </r>
  </si>
  <si>
    <r>
      <t xml:space="preserve">           Gasóleo clase B (uso agrícola y marítimo): 820-880 kg/m</t>
    </r>
    <r>
      <rPr>
        <vertAlign val="superscript"/>
        <sz val="10"/>
        <color indexed="56"/>
        <rFont val="Arial Narrow"/>
        <family val="2"/>
      </rPr>
      <t>3</t>
    </r>
    <r>
      <rPr>
        <sz val="10"/>
        <color indexed="56"/>
        <rFont val="Arial Narrow"/>
        <family val="2"/>
      </rPr>
      <t>. Valor medio: 850 kg/m</t>
    </r>
    <r>
      <rPr>
        <vertAlign val="superscript"/>
        <sz val="10"/>
        <color indexed="56"/>
        <rFont val="Arial Narrow"/>
        <family val="2"/>
      </rPr>
      <t>3</t>
    </r>
  </si>
  <si>
    <r>
      <t xml:space="preserve">           Gasóleo clase C (gasóleo de calefacción): 900 kg/m</t>
    </r>
    <r>
      <rPr>
        <vertAlign val="superscript"/>
        <sz val="10"/>
        <color indexed="56"/>
        <rFont val="Arial Narrow"/>
        <family val="2"/>
      </rPr>
      <t>3</t>
    </r>
  </si>
  <si>
    <r>
      <rPr>
        <vertAlign val="superscript"/>
        <sz val="11"/>
        <rFont val="Arial Narrow"/>
        <family val="2"/>
      </rPr>
      <t>5</t>
    </r>
    <r>
      <rPr>
        <sz val="11"/>
        <rFont val="Arial Narrow"/>
        <family val="2"/>
      </rPr>
      <t xml:space="preserve"> Factor de emisión que aparece por defecto en función del año y de la comercializadora suministradora de la electricidad (</t>
    </r>
    <r>
      <rPr>
        <i/>
        <sz val="11"/>
        <rFont val="Arial Narrow"/>
        <family val="2"/>
      </rPr>
      <t>Fuente: Comisión Nacional de los Mercados y la Competencia)</t>
    </r>
    <r>
      <rPr>
        <sz val="11"/>
        <rFont val="Arial Narrow"/>
        <family val="2"/>
      </rPr>
      <t xml:space="preserve">: </t>
    </r>
  </si>
  <si>
    <t>V19</t>
  </si>
  <si>
    <r>
      <t>Pestaña "</t>
    </r>
    <r>
      <rPr>
        <b/>
        <sz val="11"/>
        <rFont val="Arial Narrow"/>
        <family val="2"/>
      </rPr>
      <t>Factores de emisión</t>
    </r>
    <r>
      <rPr>
        <sz val="11"/>
        <rFont val="Arial Narrow"/>
        <family val="2"/>
      </rPr>
      <t>": corrección del factor de emisión del gas natural expresado en kCO</t>
    </r>
    <r>
      <rPr>
        <vertAlign val="subscript"/>
        <sz val="11"/>
        <rFont val="Arial Narrow"/>
        <family val="2"/>
      </rPr>
      <t>2</t>
    </r>
    <r>
      <rPr>
        <sz val="11"/>
        <rFont val="Arial Narrow"/>
        <family val="2"/>
      </rPr>
      <t>/kWh</t>
    </r>
    <r>
      <rPr>
        <vertAlign val="subscript"/>
        <sz val="11"/>
        <rFont val="Arial Narrow"/>
        <family val="2"/>
      </rPr>
      <t>PCS</t>
    </r>
    <r>
      <rPr>
        <sz val="11"/>
        <rFont val="Arial Narrow"/>
        <family val="2"/>
      </rPr>
      <t>.</t>
    </r>
  </si>
  <si>
    <t>V20</t>
  </si>
  <si>
    <t>V.20</t>
  </si>
  <si>
    <t xml:space="preserve"> - La factura de electricidad incluye además de los consumos del edificio, los consumos de los puntos de recarga para vehículos del garaje (único CUP): en este caso no dispondrá del dato desglosado para vehículos y edificio y deberá incluir el dato global en el primer apartado de esta  pestaña. 
 - Existen CUPS independientes para los consumos del edificio y para los puntos de recarga de los vehículos: en este caso deberá cumplimentar los dos apartados de esta pestaña a partir de las facturas de los distintos CUPS.</t>
  </si>
  <si>
    <r>
      <t xml:space="preserve">En caso de realizarse recargas de </t>
    </r>
    <r>
      <rPr>
        <b/>
        <sz val="11"/>
        <color theme="4" tint="-0.249977111117893"/>
        <rFont val="Arial Narrow"/>
        <family val="2"/>
      </rPr>
      <t xml:space="preserve">coches eléctricos </t>
    </r>
    <r>
      <rPr>
        <sz val="11"/>
        <color theme="3"/>
        <rFont val="Arial Narrow"/>
        <family val="2"/>
      </rPr>
      <t>o</t>
    </r>
    <r>
      <rPr>
        <sz val="11"/>
        <color theme="4"/>
        <rFont val="Arial Narrow"/>
        <family val="2"/>
      </rPr>
      <t xml:space="preserve"> </t>
    </r>
    <r>
      <rPr>
        <b/>
        <sz val="11"/>
        <color theme="4" tint="-0.249977111117893"/>
        <rFont val="Arial Narrow"/>
        <family val="2"/>
      </rPr>
      <t xml:space="preserve">híbridos enchufables </t>
    </r>
    <r>
      <rPr>
        <sz val="11"/>
        <color theme="3"/>
        <rFont val="Arial Narrow"/>
        <family val="2"/>
      </rPr>
      <t>en electrolineras o puntos de recarga públicos, deberá indicar la opción “</t>
    </r>
    <r>
      <rPr>
        <i/>
        <sz val="11"/>
        <color theme="3"/>
        <rFont val="Arial Narrow"/>
        <family val="2"/>
      </rPr>
      <t>Otras</t>
    </r>
    <r>
      <rPr>
        <sz val="11"/>
        <color theme="3"/>
        <rFont val="Arial Narrow"/>
        <family val="2"/>
      </rPr>
      <t xml:space="preserve">” si desconoce cuál es la comercializadora que suministra la electricidad. Si las recargas se realizan en el </t>
    </r>
    <r>
      <rPr>
        <b/>
        <sz val="11"/>
        <color theme="3"/>
        <rFont val="Arial Narrow"/>
        <family val="2"/>
      </rPr>
      <t xml:space="preserve">lugar de trabajo </t>
    </r>
    <r>
      <rPr>
        <sz val="11"/>
        <color theme="3"/>
        <rFont val="Arial Narrow"/>
        <family val="2"/>
      </rPr>
      <t xml:space="preserve">pueden darse dos circunstancias: </t>
    </r>
  </si>
  <si>
    <r>
      <t>Pestaña "</t>
    </r>
    <r>
      <rPr>
        <b/>
        <sz val="11"/>
        <rFont val="Arial Narrow"/>
        <family val="2"/>
      </rPr>
      <t>Resultados</t>
    </r>
    <r>
      <rPr>
        <sz val="11"/>
        <rFont val="Arial Narrow"/>
        <family val="2"/>
      </rPr>
      <t>": corrección del resultado de emisiones de alcance 2 incluyendo los vehículos eléctricos.</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</si>
</sst>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000"/>
    <numFmt numFmtId="165" formatCode="0.000"/>
    <numFmt numFmtId="166" formatCode="0.0"/>
    <numFmt numFmtId="167" formatCode="#,##0.0"/>
    <numFmt numFmtId="168" formatCode="#,##0.0000"/>
  </numFmts>
  <fonts count="194" x14ac:knownFonts="1">
    <font>
      <sz val="11"/>
      <color theme="1"/>
      <name val="Calibri"/>
      <family val="2"/>
      <scheme val="minor"/>
    </font>
    <font>
      <sz val="11"/>
      <color indexed="8"/>
      <name val="Calibri"/>
      <family val="2"/>
    </font>
    <font>
      <sz val="11"/>
      <color indexed="8"/>
      <name val="Calibri"/>
      <family val="2"/>
    </font>
    <font>
      <sz val="8"/>
      <name val="Calibri"/>
      <family val="2"/>
    </font>
    <font>
      <u/>
      <sz val="11"/>
      <color indexed="12"/>
      <name val="Calibri"/>
      <family val="2"/>
    </font>
    <font>
      <b/>
      <sz val="14"/>
      <name val="Arial Narrow"/>
      <family val="2"/>
    </font>
    <font>
      <sz val="10"/>
      <name val="Arial Narrow"/>
      <family val="2"/>
    </font>
    <font>
      <b/>
      <sz val="14"/>
      <color indexed="9"/>
      <name val="Arial Narrow"/>
      <family val="2"/>
    </font>
    <font>
      <b/>
      <sz val="11"/>
      <color indexed="9"/>
      <name val="Arial Narrow"/>
      <family val="2"/>
    </font>
    <font>
      <b/>
      <vertAlign val="subscript"/>
      <sz val="11"/>
      <color indexed="9"/>
      <name val="Arial Narrow"/>
      <family val="2"/>
    </font>
    <font>
      <b/>
      <sz val="11"/>
      <name val="Arial Narrow"/>
      <family val="2"/>
    </font>
    <font>
      <sz val="11"/>
      <name val="Arial Narrow"/>
      <family val="2"/>
    </font>
    <font>
      <b/>
      <sz val="10"/>
      <name val="Arial Narrow"/>
      <family val="2"/>
    </font>
    <font>
      <sz val="11"/>
      <color indexed="8"/>
      <name val="Arial Narrow"/>
      <family val="2"/>
    </font>
    <font>
      <u/>
      <sz val="11"/>
      <color indexed="12"/>
      <name val="Arial Narrow"/>
      <family val="2"/>
    </font>
    <font>
      <sz val="11"/>
      <color indexed="10"/>
      <name val="Arial Narrow"/>
      <family val="2"/>
    </font>
    <font>
      <b/>
      <vertAlign val="superscript"/>
      <sz val="11"/>
      <color indexed="9"/>
      <name val="Arial Narrow"/>
      <family val="2"/>
    </font>
    <font>
      <vertAlign val="subscript"/>
      <sz val="11"/>
      <color indexed="8"/>
      <name val="Arial Narrow"/>
      <family val="2"/>
    </font>
    <font>
      <vertAlign val="subscript"/>
      <sz val="11"/>
      <name val="Arial Narrow"/>
      <family val="2"/>
    </font>
    <font>
      <vertAlign val="superscript"/>
      <sz val="11"/>
      <color indexed="8"/>
      <name val="Arial Narrow"/>
      <family val="2"/>
    </font>
    <font>
      <vertAlign val="superscript"/>
      <sz val="11"/>
      <name val="Arial Narrow"/>
      <family val="2"/>
    </font>
    <font>
      <i/>
      <sz val="11"/>
      <color indexed="8"/>
      <name val="Arial Narrow"/>
      <family val="2"/>
    </font>
    <font>
      <b/>
      <sz val="11"/>
      <color indexed="8"/>
      <name val="Arial Narrow"/>
      <family val="2"/>
    </font>
    <font>
      <b/>
      <sz val="10"/>
      <color indexed="9"/>
      <name val="Arial Narrow"/>
      <family val="2"/>
    </font>
    <font>
      <sz val="10"/>
      <color indexed="8"/>
      <name val="Arial Narrow"/>
      <family val="2"/>
    </font>
    <font>
      <b/>
      <sz val="18"/>
      <color indexed="8"/>
      <name val="Arial Narrow"/>
      <family val="2"/>
    </font>
    <font>
      <b/>
      <sz val="12"/>
      <color indexed="9"/>
      <name val="Arial Narrow"/>
      <family val="2"/>
    </font>
    <font>
      <b/>
      <sz val="10"/>
      <color indexed="8"/>
      <name val="Arial Narrow"/>
      <family val="2"/>
    </font>
    <font>
      <b/>
      <vertAlign val="superscript"/>
      <sz val="10"/>
      <color indexed="9"/>
      <name val="Arial Narrow"/>
      <family val="2"/>
    </font>
    <font>
      <b/>
      <vertAlign val="subscript"/>
      <sz val="10"/>
      <color indexed="9"/>
      <name val="Arial Narrow"/>
      <family val="2"/>
    </font>
    <font>
      <b/>
      <vertAlign val="superscript"/>
      <sz val="14"/>
      <color indexed="9"/>
      <name val="Arial Narrow"/>
      <family val="2"/>
    </font>
    <font>
      <b/>
      <sz val="14"/>
      <color indexed="9"/>
      <name val="Arial Narrow"/>
      <family val="2"/>
    </font>
    <font>
      <b/>
      <sz val="11"/>
      <color indexed="12"/>
      <name val="Arial Narrow"/>
      <family val="2"/>
    </font>
    <font>
      <sz val="11"/>
      <color indexed="23"/>
      <name val="Arial Narrow"/>
      <family val="2"/>
    </font>
    <font>
      <sz val="10"/>
      <color indexed="23"/>
      <name val="Arial Narrow"/>
      <family val="2"/>
    </font>
    <font>
      <sz val="14"/>
      <color indexed="8"/>
      <name val="Arial Narrow"/>
      <family val="2"/>
    </font>
    <font>
      <b/>
      <sz val="14"/>
      <color indexed="8"/>
      <name val="Arial Narrow"/>
      <family val="2"/>
    </font>
    <font>
      <b/>
      <sz val="11"/>
      <color indexed="23"/>
      <name val="Arial Narrow"/>
      <family val="2"/>
    </font>
    <font>
      <b/>
      <sz val="10"/>
      <color indexed="27"/>
      <name val="Arial Narrow"/>
      <family val="2"/>
    </font>
    <font>
      <b/>
      <sz val="10"/>
      <color indexed="23"/>
      <name val="Arial Narrow"/>
      <family val="2"/>
    </font>
    <font>
      <b/>
      <sz val="11"/>
      <color indexed="30"/>
      <name val="Arial Narrow"/>
      <family val="2"/>
    </font>
    <font>
      <i/>
      <sz val="10"/>
      <color indexed="23"/>
      <name val="Arial Narrow"/>
      <family val="2"/>
    </font>
    <font>
      <i/>
      <sz val="11"/>
      <name val="Arial Narrow"/>
      <family val="2"/>
    </font>
    <font>
      <i/>
      <vertAlign val="subscript"/>
      <sz val="11"/>
      <name val="Arial Narrow"/>
      <family val="2"/>
    </font>
    <font>
      <b/>
      <sz val="10"/>
      <color indexed="12"/>
      <name val="Arial Narrow"/>
      <family val="2"/>
    </font>
    <font>
      <b/>
      <vertAlign val="subscript"/>
      <sz val="11"/>
      <color indexed="23"/>
      <name val="Arial Narrow"/>
      <family val="2"/>
    </font>
    <font>
      <b/>
      <vertAlign val="subscript"/>
      <sz val="10"/>
      <color indexed="23"/>
      <name val="Arial Narrow"/>
      <family val="2"/>
    </font>
    <font>
      <b/>
      <vertAlign val="subscript"/>
      <sz val="10"/>
      <color indexed="27"/>
      <name val="Arial Narrow"/>
      <family val="2"/>
    </font>
    <font>
      <sz val="8"/>
      <color indexed="8"/>
      <name val="Arial Narrow"/>
      <family val="2"/>
    </font>
    <font>
      <u/>
      <sz val="11"/>
      <color indexed="27"/>
      <name val="Calibri"/>
      <family val="2"/>
    </font>
    <font>
      <b/>
      <sz val="10"/>
      <color indexed="23"/>
      <name val="Arial Narrow"/>
      <family val="2"/>
    </font>
    <font>
      <b/>
      <sz val="10"/>
      <color indexed="22"/>
      <name val="Arial Narrow"/>
      <family val="2"/>
    </font>
    <font>
      <b/>
      <sz val="10"/>
      <color indexed="30"/>
      <name val="Arial Narrow"/>
      <family val="2"/>
    </font>
    <font>
      <b/>
      <sz val="11"/>
      <color indexed="30"/>
      <name val="Arial Narrow"/>
      <family val="2"/>
    </font>
    <font>
      <b/>
      <sz val="11"/>
      <color indexed="22"/>
      <name val="Arial Narrow"/>
      <family val="2"/>
    </font>
    <font>
      <u/>
      <sz val="11"/>
      <color indexed="23"/>
      <name val="Calibri"/>
      <family val="2"/>
    </font>
    <font>
      <b/>
      <sz val="11"/>
      <color indexed="23"/>
      <name val="Arial Narrow"/>
      <family val="2"/>
    </font>
    <font>
      <sz val="11"/>
      <color indexed="23"/>
      <name val="Arial Narrow"/>
      <family val="2"/>
    </font>
    <font>
      <sz val="11"/>
      <color indexed="23"/>
      <name val="Arial Narrow"/>
      <family val="2"/>
    </font>
    <font>
      <i/>
      <sz val="11"/>
      <color indexed="23"/>
      <name val="Arial Narrow"/>
      <family val="2"/>
    </font>
    <font>
      <sz val="10"/>
      <color indexed="23"/>
      <name val="Arial Narrow"/>
      <family val="2"/>
    </font>
    <font>
      <sz val="10"/>
      <color indexed="8"/>
      <name val="Arial Narrow"/>
      <family val="2"/>
    </font>
    <font>
      <b/>
      <sz val="14"/>
      <color indexed="23"/>
      <name val="Arial Narrow"/>
      <family val="2"/>
    </font>
    <font>
      <b/>
      <sz val="10"/>
      <color indexed="9"/>
      <name val="Arial Narrow"/>
      <family val="2"/>
    </font>
    <font>
      <sz val="10"/>
      <color indexed="27"/>
      <name val="Arial Narrow"/>
      <family val="2"/>
    </font>
    <font>
      <b/>
      <sz val="14"/>
      <color indexed="30"/>
      <name val="Arial Narrow"/>
      <family val="2"/>
    </font>
    <font>
      <sz val="11"/>
      <color indexed="30"/>
      <name val="Arial Narrow"/>
      <family val="2"/>
    </font>
    <font>
      <b/>
      <sz val="12"/>
      <color indexed="23"/>
      <name val="Arial Narrow"/>
      <family val="2"/>
    </font>
    <font>
      <b/>
      <sz val="11"/>
      <color indexed="23"/>
      <name val="Arial Narrow"/>
      <family val="2"/>
    </font>
    <font>
      <b/>
      <sz val="11"/>
      <color indexed="30"/>
      <name val="Calibri"/>
      <family val="2"/>
    </font>
    <font>
      <sz val="11"/>
      <color indexed="27"/>
      <name val="Calibri"/>
      <family val="2"/>
    </font>
    <font>
      <sz val="11"/>
      <color indexed="27"/>
      <name val="Arial Narrow"/>
      <family val="2"/>
    </font>
    <font>
      <b/>
      <sz val="11"/>
      <color indexed="27"/>
      <name val="Arial Narrow"/>
      <family val="2"/>
    </font>
    <font>
      <sz val="14"/>
      <color indexed="23"/>
      <name val="Arial Narrow"/>
      <family val="2"/>
    </font>
    <font>
      <b/>
      <sz val="20"/>
      <color indexed="9"/>
      <name val="Arial Narrow"/>
      <family val="2"/>
    </font>
    <font>
      <i/>
      <sz val="10"/>
      <color indexed="23"/>
      <name val="Arial Narrow"/>
      <family val="2"/>
    </font>
    <font>
      <b/>
      <sz val="10"/>
      <color indexed="27"/>
      <name val="Arial Narrow"/>
      <family val="2"/>
    </font>
    <font>
      <b/>
      <sz val="11"/>
      <color indexed="23"/>
      <name val="Arial Narrow"/>
      <family val="2"/>
    </font>
    <font>
      <b/>
      <vertAlign val="subscript"/>
      <sz val="12"/>
      <color indexed="9"/>
      <name val="Arial Narrow"/>
      <family val="2"/>
    </font>
    <font>
      <sz val="11"/>
      <color indexed="10"/>
      <name val="Calibri"/>
      <family val="2"/>
    </font>
    <font>
      <b/>
      <sz val="10"/>
      <color indexed="9"/>
      <name val="Arial Narrow"/>
      <family val="2"/>
    </font>
    <font>
      <sz val="10"/>
      <color indexed="9"/>
      <name val="Arial Narrow"/>
      <family val="2"/>
    </font>
    <font>
      <b/>
      <sz val="14"/>
      <color indexed="9"/>
      <name val="Arial Narrow"/>
      <family val="2"/>
    </font>
    <font>
      <b/>
      <sz val="11"/>
      <color indexed="9"/>
      <name val="Arial Narrow"/>
      <family val="2"/>
    </font>
    <font>
      <b/>
      <sz val="22"/>
      <color indexed="62"/>
      <name val="Arial Narrow"/>
      <family val="2"/>
    </font>
    <font>
      <sz val="11"/>
      <color indexed="27"/>
      <name val="Calibri"/>
      <family val="2"/>
    </font>
    <font>
      <b/>
      <sz val="10"/>
      <color indexed="30"/>
      <name val="Arial Narrow"/>
      <family val="2"/>
    </font>
    <font>
      <b/>
      <sz val="10"/>
      <color indexed="23"/>
      <name val="Calibri"/>
      <family val="2"/>
    </font>
    <font>
      <b/>
      <sz val="10"/>
      <color indexed="22"/>
      <name val="Arial Narrow"/>
      <family val="2"/>
    </font>
    <font>
      <b/>
      <sz val="12"/>
      <color indexed="9"/>
      <name val="Arial Narrow"/>
      <family val="2"/>
    </font>
    <font>
      <b/>
      <sz val="9"/>
      <color indexed="9"/>
      <name val="Arial Narrow"/>
      <family val="2"/>
    </font>
    <font>
      <b/>
      <vertAlign val="subscript"/>
      <sz val="9"/>
      <color indexed="9"/>
      <name val="Calibri"/>
      <family val="2"/>
    </font>
    <font>
      <b/>
      <sz val="9"/>
      <color indexed="9"/>
      <name val="Calibri"/>
      <family val="2"/>
    </font>
    <font>
      <b/>
      <sz val="8"/>
      <color indexed="9"/>
      <name val="Arial Narrow"/>
      <family val="2"/>
    </font>
    <font>
      <sz val="6"/>
      <color indexed="8"/>
      <name val="Arial Narrow"/>
      <family val="2"/>
    </font>
    <font>
      <sz val="11"/>
      <color indexed="62"/>
      <name val="Calibri"/>
      <family val="2"/>
    </font>
    <font>
      <sz val="10"/>
      <color indexed="10"/>
      <name val="Arial Narrow"/>
      <family val="2"/>
    </font>
    <font>
      <sz val="10"/>
      <color indexed="27"/>
      <name val="Calibri"/>
      <family val="2"/>
    </font>
    <font>
      <sz val="10"/>
      <name val="Arial"/>
      <family val="2"/>
    </font>
    <font>
      <sz val="10"/>
      <name val="Verdana"/>
      <family val="2"/>
    </font>
    <font>
      <b/>
      <sz val="11"/>
      <color indexed="30"/>
      <name val="Arial Narrow"/>
      <family val="2"/>
    </font>
    <font>
      <b/>
      <sz val="11"/>
      <color indexed="9"/>
      <name val="Arial Narrow"/>
      <family val="2"/>
    </font>
    <font>
      <sz val="11"/>
      <color indexed="27"/>
      <name val="Arial Narrow"/>
      <family val="2"/>
    </font>
    <font>
      <sz val="10"/>
      <color indexed="50"/>
      <name val="Arial Narrow"/>
      <family val="2"/>
    </font>
    <font>
      <b/>
      <sz val="10"/>
      <color indexed="50"/>
      <name val="Arial Narrow"/>
      <family val="2"/>
    </font>
    <font>
      <sz val="10"/>
      <color indexed="8"/>
      <name val="Calibri"/>
      <family val="2"/>
    </font>
    <font>
      <sz val="10"/>
      <color indexed="27"/>
      <name val="Arial Narrow"/>
      <family val="2"/>
    </font>
    <font>
      <sz val="18"/>
      <color indexed="60"/>
      <name val="Arial Narrow"/>
      <family val="2"/>
    </font>
    <font>
      <b/>
      <sz val="18"/>
      <color indexed="9"/>
      <name val="Arial Narrow"/>
      <family val="2"/>
    </font>
    <font>
      <sz val="10"/>
      <color indexed="8"/>
      <name val="Arial"/>
      <family val="2"/>
    </font>
    <font>
      <b/>
      <vertAlign val="subscript"/>
      <sz val="14"/>
      <color indexed="30"/>
      <name val="Arial Narrow"/>
      <family val="2"/>
    </font>
    <font>
      <b/>
      <sz val="10"/>
      <color indexed="56"/>
      <name val="Arial Narrow"/>
      <family val="2"/>
    </font>
    <font>
      <b/>
      <vertAlign val="superscript"/>
      <sz val="10"/>
      <color indexed="56"/>
      <name val="Arial Narrow"/>
      <family val="2"/>
    </font>
    <font>
      <sz val="10"/>
      <color indexed="56"/>
      <name val="Arial Narrow"/>
      <family val="2"/>
    </font>
    <font>
      <i/>
      <sz val="10"/>
      <color indexed="56"/>
      <name val="Arial Narrow"/>
      <family val="2"/>
    </font>
    <font>
      <vertAlign val="superscript"/>
      <sz val="10"/>
      <color indexed="56"/>
      <name val="Arial Narrow"/>
      <family val="2"/>
    </font>
    <font>
      <b/>
      <sz val="9"/>
      <name val="Arial"/>
      <family val="2"/>
    </font>
    <font>
      <b/>
      <vertAlign val="subscript"/>
      <sz val="9"/>
      <color indexed="9"/>
      <name val="Arial Narrow"/>
      <family val="2"/>
    </font>
    <font>
      <b/>
      <sz val="9"/>
      <name val="Arial Narrow"/>
      <family val="2"/>
    </font>
    <font>
      <sz val="9"/>
      <name val="Arial Narrow"/>
      <family val="2"/>
    </font>
    <font>
      <vertAlign val="superscript"/>
      <sz val="12"/>
      <color indexed="56"/>
      <name val="Arial Narrow"/>
      <family val="2"/>
    </font>
    <font>
      <b/>
      <vertAlign val="subscript"/>
      <sz val="14"/>
      <color indexed="8"/>
      <name val="Arial Narrow"/>
      <family val="2"/>
    </font>
    <font>
      <b/>
      <vertAlign val="superscript"/>
      <sz val="9"/>
      <color indexed="9"/>
      <name val="Arial Narrow"/>
      <family val="2"/>
    </font>
    <font>
      <b/>
      <sz val="11"/>
      <color indexed="9"/>
      <name val="Calibri"/>
      <family val="2"/>
    </font>
    <font>
      <b/>
      <vertAlign val="subscript"/>
      <sz val="10"/>
      <color indexed="56"/>
      <name val="Arial Narrow"/>
      <family val="2"/>
    </font>
    <font>
      <vertAlign val="subscript"/>
      <sz val="10"/>
      <color indexed="8"/>
      <name val="Arial Narrow"/>
      <family val="2"/>
    </font>
    <font>
      <b/>
      <sz val="11"/>
      <color theme="1"/>
      <name val="Calibri"/>
      <family val="2"/>
      <scheme val="minor"/>
    </font>
    <font>
      <sz val="10"/>
      <color rgb="FFCCFFFF"/>
      <name val="Arial Narrow"/>
      <family val="2"/>
    </font>
    <font>
      <sz val="11"/>
      <color rgb="FFCCFFFF"/>
      <name val="Arial Narrow"/>
      <family val="2"/>
    </font>
    <font>
      <b/>
      <sz val="10"/>
      <color rgb="FFCCFFFF"/>
      <name val="Arial Narrow"/>
      <family val="2"/>
    </font>
    <font>
      <b/>
      <sz val="11"/>
      <color rgb="FFCCFFFF"/>
      <name val="Arial Narrow"/>
      <family val="2"/>
    </font>
    <font>
      <b/>
      <sz val="14"/>
      <color rgb="FF0066CC"/>
      <name val="Arial Narrow"/>
      <family val="2"/>
    </font>
    <font>
      <b/>
      <sz val="10"/>
      <color theme="3"/>
      <name val="Arial Narrow"/>
      <family val="2"/>
    </font>
    <font>
      <sz val="11"/>
      <color theme="3"/>
      <name val="Arial Narrow"/>
      <family val="2"/>
    </font>
    <font>
      <sz val="10"/>
      <color theme="1"/>
      <name val="Arial Narrow"/>
      <family val="2"/>
    </font>
    <font>
      <b/>
      <sz val="10"/>
      <color theme="1"/>
      <name val="Arial Narrow"/>
      <family val="2"/>
    </font>
    <font>
      <b/>
      <sz val="11"/>
      <color theme="3"/>
      <name val="Arial Narrow"/>
      <family val="2"/>
    </font>
    <font>
      <sz val="10"/>
      <color theme="3"/>
      <name val="Arial Narrow"/>
      <family val="2"/>
    </font>
    <font>
      <b/>
      <sz val="14"/>
      <color theme="1"/>
      <name val="Calibri"/>
      <family val="2"/>
      <scheme val="minor"/>
    </font>
    <font>
      <sz val="11"/>
      <color theme="1"/>
      <name val="Arial"/>
      <family val="2"/>
    </font>
    <font>
      <sz val="10"/>
      <color theme="1"/>
      <name val="Arial"/>
      <family val="2"/>
    </font>
    <font>
      <b/>
      <sz val="11"/>
      <color theme="1"/>
      <name val="Arial"/>
      <family val="2"/>
    </font>
    <font>
      <sz val="9"/>
      <color theme="1"/>
      <name val="Calibri"/>
      <family val="2"/>
      <scheme val="minor"/>
    </font>
    <font>
      <sz val="11"/>
      <color rgb="FFCCFFFF"/>
      <name val="Calibri"/>
      <family val="2"/>
      <scheme val="minor"/>
    </font>
    <font>
      <sz val="10"/>
      <color rgb="FFFF0000"/>
      <name val="Arial Narrow"/>
      <family val="2"/>
    </font>
    <font>
      <b/>
      <sz val="11"/>
      <color rgb="FFFF0000"/>
      <name val="Arial Narrow"/>
      <family val="2"/>
    </font>
    <font>
      <b/>
      <sz val="10"/>
      <color rgb="FFF60000"/>
      <name val="Arial Narrow"/>
      <family val="2"/>
    </font>
    <font>
      <b/>
      <sz val="14"/>
      <color rgb="FFCCFFFF"/>
      <name val="Arial Narrow"/>
      <family val="2"/>
    </font>
    <font>
      <b/>
      <sz val="12"/>
      <color theme="3"/>
      <name val="Arial Narrow"/>
      <family val="2"/>
    </font>
    <font>
      <b/>
      <sz val="16"/>
      <color rgb="FFCCFFFF"/>
      <name val="Calibri"/>
      <family val="2"/>
      <scheme val="minor"/>
    </font>
    <font>
      <b/>
      <sz val="10"/>
      <color theme="0"/>
      <name val="Arial Narrow"/>
      <family val="2"/>
    </font>
    <font>
      <b/>
      <sz val="14"/>
      <color theme="3"/>
      <name val="Arial Narrow"/>
      <family val="2"/>
    </font>
    <font>
      <i/>
      <sz val="11"/>
      <color theme="3"/>
      <name val="Arial Narrow"/>
      <family val="2"/>
    </font>
    <font>
      <b/>
      <sz val="11"/>
      <color theme="0"/>
      <name val="Arial Narrow"/>
      <family val="2"/>
    </font>
    <font>
      <b/>
      <vertAlign val="superscript"/>
      <sz val="10"/>
      <color theme="0"/>
      <name val="Arial Narrow"/>
      <family val="2"/>
    </font>
    <font>
      <sz val="18"/>
      <color theme="1"/>
      <name val="Calibri"/>
      <family val="2"/>
      <scheme val="minor"/>
    </font>
    <font>
      <sz val="9"/>
      <color indexed="8"/>
      <name val="Arial Narrow"/>
      <family val="2"/>
    </font>
    <font>
      <sz val="9"/>
      <color theme="3"/>
      <name val="Arial Narrow"/>
      <family val="2"/>
    </font>
    <font>
      <b/>
      <sz val="8"/>
      <color theme="0"/>
      <name val="Arial Narrow"/>
      <family val="2"/>
    </font>
    <font>
      <b/>
      <vertAlign val="subscript"/>
      <sz val="9"/>
      <color theme="0"/>
      <name val="Calibri"/>
      <family val="2"/>
    </font>
    <font>
      <b/>
      <sz val="9"/>
      <color theme="0"/>
      <name val="Calibri"/>
      <family val="2"/>
    </font>
    <font>
      <b/>
      <sz val="20"/>
      <color rgb="FFFF0000"/>
      <name val="Calibri"/>
      <family val="2"/>
      <scheme val="minor"/>
    </font>
    <font>
      <sz val="10"/>
      <color rgb="FF003366"/>
      <name val="Arial Narrow"/>
      <family val="2"/>
    </font>
    <font>
      <b/>
      <sz val="10"/>
      <color rgb="FF003366"/>
      <name val="Arial Narrow"/>
      <family val="2"/>
    </font>
    <font>
      <vertAlign val="superscript"/>
      <sz val="10"/>
      <color rgb="FF003366"/>
      <name val="Arial Narrow"/>
      <family val="2"/>
    </font>
    <font>
      <b/>
      <vertAlign val="subscript"/>
      <sz val="10"/>
      <color theme="1"/>
      <name val="Arial Narrow"/>
      <family val="2"/>
    </font>
    <font>
      <sz val="11"/>
      <color rgb="FF003366"/>
      <name val="Arial Narrow"/>
      <family val="2"/>
    </font>
    <font>
      <b/>
      <u/>
      <sz val="11"/>
      <color rgb="FF003366"/>
      <name val="Arial Narrow"/>
      <family val="2"/>
    </font>
    <font>
      <sz val="11"/>
      <color indexed="56"/>
      <name val="Arial Narrow"/>
      <family val="2"/>
    </font>
    <font>
      <b/>
      <sz val="12"/>
      <color indexed="30"/>
      <name val="Arial Narrow"/>
      <family val="2"/>
    </font>
    <font>
      <b/>
      <sz val="14"/>
      <color theme="0"/>
      <name val="Arial Narrow"/>
      <family val="2"/>
    </font>
    <font>
      <u/>
      <sz val="11"/>
      <color theme="3"/>
      <name val="Arial Narrow"/>
      <family val="2"/>
    </font>
    <font>
      <i/>
      <sz val="9"/>
      <color theme="3"/>
      <name val="Arial Narrow"/>
      <family val="2"/>
    </font>
    <font>
      <sz val="11"/>
      <color theme="4"/>
      <name val="Arial Narrow"/>
      <family val="2"/>
    </font>
    <font>
      <i/>
      <sz val="11"/>
      <color indexed="56"/>
      <name val="Arial Narrow"/>
      <family val="2"/>
    </font>
    <font>
      <sz val="11"/>
      <color rgb="FFFF0000"/>
      <name val="Arial Narrow"/>
      <family val="2"/>
    </font>
    <font>
      <sz val="11"/>
      <color rgb="FFF60000"/>
      <name val="Arial Narrow"/>
      <family val="2"/>
    </font>
    <font>
      <b/>
      <sz val="11"/>
      <color theme="4" tint="-0.249977111117893"/>
      <name val="Arial Narrow"/>
      <family val="2"/>
    </font>
    <font>
      <sz val="12"/>
      <color theme="3"/>
      <name val="Arial Narrow"/>
      <family val="2"/>
    </font>
    <font>
      <sz val="12"/>
      <color indexed="23"/>
      <name val="Arial Narrow"/>
      <family val="2"/>
    </font>
    <font>
      <sz val="12"/>
      <color indexed="30"/>
      <name val="Arial Narrow"/>
      <family val="2"/>
    </font>
    <font>
      <sz val="12"/>
      <color indexed="56"/>
      <name val="Arial Narrow"/>
      <family val="2"/>
    </font>
    <font>
      <i/>
      <sz val="12"/>
      <color indexed="56"/>
      <name val="Arial Narrow"/>
      <family val="2"/>
    </font>
    <font>
      <b/>
      <i/>
      <sz val="12"/>
      <color theme="3"/>
      <name val="Arial Narrow"/>
      <family val="2"/>
    </font>
    <font>
      <sz val="12"/>
      <color theme="4" tint="-0.249977111117893"/>
      <name val="Arial Narrow"/>
      <family val="2"/>
    </font>
    <font>
      <b/>
      <vertAlign val="subscript"/>
      <sz val="10"/>
      <name val="Arial Narrow"/>
      <family val="2"/>
    </font>
    <font>
      <b/>
      <sz val="9"/>
      <color theme="1"/>
      <name val="Calibri"/>
      <family val="2"/>
      <scheme val="minor"/>
    </font>
    <font>
      <u/>
      <sz val="9"/>
      <color theme="1"/>
      <name val="Calibri"/>
      <family val="2"/>
      <scheme val="minor"/>
    </font>
    <font>
      <u/>
      <sz val="9"/>
      <color indexed="12"/>
      <name val="Calibri"/>
      <family val="2"/>
    </font>
    <font>
      <b/>
      <vertAlign val="superscript"/>
      <sz val="10"/>
      <color theme="1"/>
      <name val="Arial Narrow"/>
      <family val="2"/>
    </font>
    <font>
      <b/>
      <vertAlign val="superscript"/>
      <sz val="10"/>
      <name val="Arial Narrow"/>
      <family val="2"/>
    </font>
    <font>
      <vertAlign val="subscript"/>
      <sz val="10"/>
      <color theme="3"/>
      <name val="Arial Narrow"/>
      <family val="2"/>
    </font>
    <font>
      <i/>
      <sz val="11"/>
      <color theme="1"/>
      <name val="Arial Narrow"/>
      <family val="2"/>
    </font>
    <font>
      <vertAlign val="subscript"/>
      <sz val="10"/>
      <color indexed="56"/>
      <name val="Arial Narrow"/>
      <family val="2"/>
    </font>
  </fonts>
  <fills count="44">
    <fill>
      <patternFill patternType="none"/>
    </fill>
    <fill>
      <patternFill patternType="gray125"/>
    </fill>
    <fill>
      <patternFill patternType="solid">
        <fgColor indexed="47"/>
      </patternFill>
    </fill>
    <fill>
      <patternFill patternType="solid">
        <fgColor indexed="27"/>
        <bgColor indexed="64"/>
      </patternFill>
    </fill>
    <fill>
      <patternFill patternType="solid">
        <fgColor indexed="30"/>
        <bgColor indexed="64"/>
      </patternFill>
    </fill>
    <fill>
      <patternFill patternType="solid">
        <fgColor indexed="23"/>
        <bgColor indexed="64"/>
      </patternFill>
    </fill>
    <fill>
      <patternFill patternType="solid">
        <fgColor indexed="22"/>
        <bgColor indexed="64"/>
      </patternFill>
    </fill>
    <fill>
      <patternFill patternType="solid">
        <fgColor indexed="27"/>
        <bgColor indexed="9"/>
      </patternFill>
    </fill>
    <fill>
      <patternFill patternType="solid">
        <fgColor indexed="65"/>
        <bgColor indexed="64"/>
      </patternFill>
    </fill>
    <fill>
      <patternFill patternType="solid">
        <fgColor indexed="9"/>
        <bgColor indexed="64"/>
      </patternFill>
    </fill>
    <fill>
      <patternFill patternType="solid">
        <fgColor indexed="47"/>
        <bgColor indexed="64"/>
      </patternFill>
    </fill>
    <fill>
      <patternFill patternType="solid">
        <fgColor indexed="43"/>
        <bgColor indexed="64"/>
      </patternFill>
    </fill>
    <fill>
      <patternFill patternType="solid">
        <fgColor indexed="44"/>
        <bgColor indexed="64"/>
      </patternFill>
    </fill>
    <fill>
      <patternFill patternType="solid">
        <fgColor indexed="31"/>
        <bgColor indexed="64"/>
      </patternFill>
    </fill>
    <fill>
      <patternFill patternType="solid">
        <fgColor indexed="55"/>
        <bgColor indexed="64"/>
      </patternFill>
    </fill>
    <fill>
      <patternFill patternType="solid">
        <fgColor indexed="9"/>
        <bgColor indexed="41"/>
      </patternFill>
    </fill>
    <fill>
      <patternFill patternType="solid">
        <fgColor indexed="30"/>
        <bgColor indexed="41"/>
      </patternFill>
    </fill>
    <fill>
      <patternFill patternType="solid">
        <fgColor indexed="55"/>
        <bgColor indexed="41"/>
      </patternFill>
    </fill>
    <fill>
      <patternFill patternType="solid">
        <fgColor indexed="51"/>
        <bgColor indexed="48"/>
      </patternFill>
    </fill>
    <fill>
      <patternFill patternType="solid">
        <fgColor indexed="51"/>
        <bgColor indexed="64"/>
      </patternFill>
    </fill>
    <fill>
      <patternFill patternType="solid">
        <fgColor indexed="55"/>
        <bgColor indexed="48"/>
      </patternFill>
    </fill>
    <fill>
      <patternFill patternType="solid">
        <fgColor indexed="60"/>
        <bgColor indexed="64"/>
      </patternFill>
    </fill>
    <fill>
      <patternFill patternType="solid">
        <fgColor rgb="FFCCFFFF"/>
        <bgColor indexed="64"/>
      </patternFill>
    </fill>
    <fill>
      <patternFill patternType="solid">
        <fgColor theme="0" tint="-0.14999847407452621"/>
        <bgColor indexed="22"/>
      </patternFill>
    </fill>
    <fill>
      <patternFill patternType="solid">
        <fgColor theme="0" tint="-0.14999847407452621"/>
        <bgColor indexed="64"/>
      </patternFill>
    </fill>
    <fill>
      <patternFill patternType="solid">
        <fgColor theme="0" tint="-0.249977111117893"/>
        <bgColor indexed="39"/>
      </patternFill>
    </fill>
    <fill>
      <patternFill patternType="solid">
        <fgColor theme="3"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EFCD8"/>
        <bgColor indexed="64"/>
      </patternFill>
    </fill>
    <fill>
      <patternFill patternType="solid">
        <fgColor rgb="FF0066CC"/>
        <bgColor indexed="64"/>
      </patternFill>
    </fill>
    <fill>
      <patternFill patternType="solid">
        <fgColor rgb="FF0066CC"/>
        <bgColor indexed="48"/>
      </patternFill>
    </fill>
    <fill>
      <patternFill patternType="solid">
        <fgColor theme="9" tint="0.59999389629810485"/>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9" tint="0.79998168889431442"/>
        <bgColor indexed="64"/>
      </patternFill>
    </fill>
    <fill>
      <patternFill patternType="solid">
        <fgColor rgb="FF969696"/>
        <bgColor indexed="64"/>
      </patternFill>
    </fill>
    <fill>
      <patternFill patternType="solid">
        <fgColor rgb="FF00B050"/>
        <bgColor indexed="64"/>
      </patternFill>
    </fill>
    <fill>
      <patternFill patternType="solid">
        <fgColor theme="0"/>
        <bgColor indexed="64"/>
      </patternFill>
    </fill>
    <fill>
      <patternFill patternType="solid">
        <fgColor rgb="FFFFFF00"/>
        <bgColor indexed="64"/>
      </patternFill>
    </fill>
    <fill>
      <patternFill patternType="solid">
        <fgColor indexed="23"/>
        <bgColor indexed="12"/>
      </patternFill>
    </fill>
    <fill>
      <patternFill patternType="solid">
        <fgColor indexed="23"/>
        <bgColor indexed="48"/>
      </patternFill>
    </fill>
    <fill>
      <patternFill patternType="solid">
        <fgColor theme="9"/>
        <bgColor indexed="64"/>
      </patternFill>
    </fill>
    <fill>
      <patternFill patternType="solid">
        <fgColor theme="7" tint="0.79998168889431442"/>
        <bgColor indexed="64"/>
      </patternFill>
    </fill>
  </fills>
  <borders count="211">
    <border>
      <left/>
      <right/>
      <top/>
      <bottom/>
      <diagonal/>
    </border>
    <border>
      <left style="thin">
        <color indexed="23"/>
      </left>
      <right style="thin">
        <color indexed="23"/>
      </right>
      <top style="thin">
        <color indexed="23"/>
      </top>
      <bottom style="thin">
        <color indexed="23"/>
      </bottom>
      <diagonal/>
    </border>
    <border>
      <left/>
      <right style="thin">
        <color indexed="23"/>
      </right>
      <top style="thin">
        <color indexed="23"/>
      </top>
      <bottom style="thin">
        <color indexed="23"/>
      </bottom>
      <diagonal/>
    </border>
    <border>
      <left/>
      <right/>
      <top style="thin">
        <color indexed="9"/>
      </top>
      <bottom/>
      <diagonal/>
    </border>
    <border>
      <left/>
      <right style="thin">
        <color indexed="9"/>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style="thin">
        <color indexed="23"/>
      </right>
      <top/>
      <bottom style="thin">
        <color indexed="23"/>
      </bottom>
      <diagonal/>
    </border>
    <border>
      <left style="thin">
        <color indexed="23"/>
      </left>
      <right style="thin">
        <color indexed="23"/>
      </right>
      <top/>
      <bottom style="thin">
        <color indexed="23"/>
      </bottom>
      <diagonal/>
    </border>
    <border>
      <left/>
      <right/>
      <top/>
      <bottom style="thin">
        <color indexed="9"/>
      </bottom>
      <diagonal/>
    </border>
    <border>
      <left style="thin">
        <color indexed="55"/>
      </left>
      <right/>
      <top/>
      <bottom/>
      <diagonal/>
    </border>
    <border>
      <left/>
      <right style="thin">
        <color indexed="55"/>
      </right>
      <top/>
      <bottom/>
      <diagonal/>
    </border>
    <border>
      <left/>
      <right/>
      <top/>
      <bottom style="thin">
        <color indexed="55"/>
      </bottom>
      <diagonal/>
    </border>
    <border>
      <left/>
      <right style="thin">
        <color indexed="55"/>
      </right>
      <top/>
      <bottom style="thin">
        <color indexed="55"/>
      </bottom>
      <diagonal/>
    </border>
    <border>
      <left/>
      <right/>
      <top style="thin">
        <color indexed="55"/>
      </top>
      <bottom/>
      <diagonal/>
    </border>
    <border>
      <left/>
      <right style="thin">
        <color indexed="55"/>
      </right>
      <top style="thin">
        <color indexed="55"/>
      </top>
      <bottom/>
      <diagonal/>
    </border>
    <border>
      <left/>
      <right style="thin">
        <color indexed="9"/>
      </right>
      <top style="thin">
        <color indexed="9"/>
      </top>
      <bottom style="thin">
        <color indexed="9"/>
      </bottom>
      <diagonal/>
    </border>
    <border>
      <left style="thin">
        <color indexed="55"/>
      </left>
      <right/>
      <top style="thin">
        <color indexed="55"/>
      </top>
      <bottom/>
      <diagonal/>
    </border>
    <border>
      <left style="thin">
        <color indexed="55"/>
      </left>
      <right/>
      <top/>
      <bottom style="thin">
        <color indexed="55"/>
      </bottom>
      <diagonal/>
    </border>
    <border>
      <left style="thin">
        <color indexed="23"/>
      </left>
      <right/>
      <top/>
      <bottom/>
      <diagonal/>
    </border>
    <border>
      <left style="thin">
        <color indexed="23"/>
      </left>
      <right/>
      <top style="thin">
        <color indexed="23"/>
      </top>
      <bottom style="thin">
        <color indexed="23"/>
      </bottom>
      <diagonal/>
    </border>
    <border>
      <left style="thin">
        <color indexed="9"/>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right style="thin">
        <color indexed="22"/>
      </right>
      <top/>
      <bottom/>
      <diagonal/>
    </border>
    <border>
      <left/>
      <right/>
      <top style="thin">
        <color indexed="23"/>
      </top>
      <bottom style="thin">
        <color indexed="23"/>
      </bottom>
      <diagonal/>
    </border>
    <border>
      <left style="thin">
        <color indexed="23"/>
      </left>
      <right/>
      <top/>
      <bottom style="thin">
        <color indexed="23"/>
      </bottom>
      <diagonal/>
    </border>
    <border>
      <left style="thin">
        <color indexed="27"/>
      </left>
      <right style="thin">
        <color indexed="27"/>
      </right>
      <top style="thin">
        <color indexed="27"/>
      </top>
      <bottom style="thin">
        <color indexed="27"/>
      </bottom>
      <diagonal/>
    </border>
    <border>
      <left style="thin">
        <color indexed="23"/>
      </left>
      <right style="thin">
        <color indexed="23"/>
      </right>
      <top style="thin">
        <color indexed="9"/>
      </top>
      <bottom style="thin">
        <color indexed="23"/>
      </bottom>
      <diagonal/>
    </border>
    <border>
      <left style="mediumDashDotDot">
        <color indexed="55"/>
      </left>
      <right/>
      <top/>
      <bottom/>
      <diagonal/>
    </border>
    <border>
      <left/>
      <right style="mediumDashDotDot">
        <color indexed="55"/>
      </right>
      <top/>
      <bottom/>
      <diagonal/>
    </border>
    <border>
      <left style="mediumDashDotDot">
        <color indexed="55"/>
      </left>
      <right/>
      <top/>
      <bottom style="mediumDashDotDot">
        <color indexed="55"/>
      </bottom>
      <diagonal/>
    </border>
    <border>
      <left/>
      <right/>
      <top/>
      <bottom style="mediumDashDotDot">
        <color indexed="55"/>
      </bottom>
      <diagonal/>
    </border>
    <border>
      <left/>
      <right style="mediumDashDotDot">
        <color indexed="55"/>
      </right>
      <top/>
      <bottom style="mediumDashDotDot">
        <color indexed="55"/>
      </bottom>
      <diagonal/>
    </border>
    <border>
      <left style="mediumDashDot">
        <color indexed="23"/>
      </left>
      <right/>
      <top/>
      <bottom/>
      <diagonal/>
    </border>
    <border>
      <left/>
      <right style="mediumDashDot">
        <color indexed="23"/>
      </right>
      <top/>
      <bottom/>
      <diagonal/>
    </border>
    <border>
      <left style="mediumDashDot">
        <color indexed="23"/>
      </left>
      <right/>
      <top/>
      <bottom style="mediumDashDot">
        <color indexed="23"/>
      </bottom>
      <diagonal/>
    </border>
    <border>
      <left/>
      <right/>
      <top/>
      <bottom style="mediumDashDot">
        <color indexed="23"/>
      </bottom>
      <diagonal/>
    </border>
    <border>
      <left/>
      <right style="mediumDashDot">
        <color indexed="23"/>
      </right>
      <top/>
      <bottom style="mediumDashDot">
        <color indexed="23"/>
      </bottom>
      <diagonal/>
    </border>
    <border>
      <left style="medium">
        <color indexed="23"/>
      </left>
      <right style="mediumDashDotDot">
        <color indexed="55"/>
      </right>
      <top/>
      <bottom/>
      <diagonal/>
    </border>
    <border>
      <left style="thin">
        <color indexed="55"/>
      </left>
      <right style="thin">
        <color indexed="55"/>
      </right>
      <top/>
      <bottom style="thin">
        <color indexed="55"/>
      </bottom>
      <diagonal/>
    </border>
    <border>
      <left/>
      <right style="thin">
        <color indexed="55"/>
      </right>
      <top/>
      <bottom style="medium">
        <color indexed="23"/>
      </bottom>
      <diagonal/>
    </border>
    <border>
      <left style="thin">
        <color indexed="55"/>
      </left>
      <right style="thin">
        <color indexed="55"/>
      </right>
      <top/>
      <bottom style="medium">
        <color indexed="23"/>
      </bottom>
      <diagonal/>
    </border>
    <border>
      <left style="mediumDashDotDot">
        <color indexed="55"/>
      </left>
      <right style="thin">
        <color indexed="55"/>
      </right>
      <top/>
      <bottom/>
      <diagonal/>
    </border>
    <border>
      <left style="mediumDashDotDot">
        <color indexed="55"/>
      </left>
      <right style="thin">
        <color indexed="23"/>
      </right>
      <top/>
      <bottom/>
      <diagonal/>
    </border>
    <border>
      <left style="thin">
        <color indexed="23"/>
      </left>
      <right style="thin">
        <color indexed="23"/>
      </right>
      <top style="thin">
        <color indexed="23"/>
      </top>
      <bottom style="medium">
        <color indexed="23"/>
      </bottom>
      <diagonal/>
    </border>
    <border>
      <left style="mediumDashDotDot">
        <color indexed="55"/>
      </left>
      <right style="medium">
        <color indexed="23"/>
      </right>
      <top/>
      <bottom/>
      <diagonal/>
    </border>
    <border>
      <left style="thin">
        <color indexed="55"/>
      </left>
      <right style="thin">
        <color indexed="55"/>
      </right>
      <top style="thin">
        <color indexed="55"/>
      </top>
      <bottom style="thin">
        <color indexed="55"/>
      </bottom>
      <diagonal/>
    </border>
    <border>
      <left style="dashDotDot">
        <color indexed="64"/>
      </left>
      <right/>
      <top/>
      <bottom/>
      <diagonal/>
    </border>
    <border>
      <left/>
      <right style="dashDotDot">
        <color indexed="64"/>
      </right>
      <top/>
      <bottom/>
      <diagonal/>
    </border>
    <border>
      <left style="thin">
        <color indexed="55"/>
      </left>
      <right style="medium">
        <color indexed="55"/>
      </right>
      <top/>
      <bottom style="medium">
        <color indexed="55"/>
      </bottom>
      <diagonal/>
    </border>
    <border>
      <left style="dashDotDot">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style="thin">
        <color indexed="55"/>
      </left>
      <right style="medium">
        <color indexed="55"/>
      </right>
      <top style="thin">
        <color indexed="55"/>
      </top>
      <bottom style="thin">
        <color indexed="55"/>
      </bottom>
      <diagonal/>
    </border>
    <border>
      <left style="thin">
        <color indexed="23"/>
      </left>
      <right/>
      <top style="thin">
        <color indexed="9"/>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23"/>
      </bottom>
      <diagonal/>
    </border>
    <border>
      <left style="thin">
        <color indexed="9"/>
      </left>
      <right/>
      <top style="thin">
        <color indexed="9"/>
      </top>
      <bottom/>
      <diagonal/>
    </border>
    <border>
      <left style="thin">
        <color indexed="9"/>
      </left>
      <right style="thin">
        <color indexed="9"/>
      </right>
      <top/>
      <bottom style="thin">
        <color indexed="9"/>
      </bottom>
      <diagonal/>
    </border>
    <border>
      <left/>
      <right style="thin">
        <color indexed="9"/>
      </right>
      <top style="thin">
        <color indexed="23"/>
      </top>
      <bottom style="thin">
        <color indexed="23"/>
      </bottom>
      <diagonal/>
    </border>
    <border>
      <left style="thin">
        <color indexed="9"/>
      </left>
      <right/>
      <top style="thin">
        <color indexed="9"/>
      </top>
      <bottom style="thin">
        <color indexed="9"/>
      </bottom>
      <diagonal/>
    </border>
    <border>
      <left style="thin">
        <color indexed="9"/>
      </left>
      <right/>
      <top/>
      <bottom style="thin">
        <color indexed="9"/>
      </bottom>
      <diagonal/>
    </border>
    <border>
      <left/>
      <right/>
      <top style="thin">
        <color indexed="9"/>
      </top>
      <bottom style="thin">
        <color indexed="9"/>
      </bottom>
      <diagonal/>
    </border>
    <border>
      <left style="thin">
        <color indexed="9"/>
      </left>
      <right/>
      <top/>
      <bottom/>
      <diagonal/>
    </border>
    <border>
      <left/>
      <right/>
      <top/>
      <bottom style="thin">
        <color indexed="23"/>
      </bottom>
      <diagonal/>
    </border>
    <border>
      <left style="thin">
        <color indexed="9"/>
      </left>
      <right style="thin">
        <color indexed="9"/>
      </right>
      <top/>
      <bottom/>
      <diagonal/>
    </border>
    <border>
      <left/>
      <right style="thin">
        <color indexed="9"/>
      </right>
      <top style="thin">
        <color indexed="9"/>
      </top>
      <bottom/>
      <diagonal/>
    </border>
    <border>
      <left/>
      <right style="thin">
        <color indexed="9"/>
      </right>
      <top/>
      <bottom style="thin">
        <color indexed="9"/>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9"/>
      </left>
      <right style="thin">
        <color indexed="55"/>
      </right>
      <top style="thin">
        <color indexed="9"/>
      </top>
      <bottom style="thin">
        <color indexed="9"/>
      </bottom>
      <diagonal/>
    </border>
    <border>
      <left style="thin">
        <color indexed="55"/>
      </left>
      <right style="thin">
        <color indexed="55"/>
      </right>
      <top style="thin">
        <color indexed="9"/>
      </top>
      <bottom style="thin">
        <color indexed="9"/>
      </bottom>
      <diagonal/>
    </border>
    <border>
      <left style="thin">
        <color indexed="55"/>
      </left>
      <right style="thin">
        <color indexed="9"/>
      </right>
      <top style="thin">
        <color indexed="9"/>
      </top>
      <bottom style="thin">
        <color indexed="9"/>
      </bottom>
      <diagonal/>
    </border>
    <border>
      <left/>
      <right/>
      <top style="thin">
        <color indexed="23"/>
      </top>
      <bottom/>
      <diagonal/>
    </border>
    <border>
      <left style="thin">
        <color indexed="9"/>
      </left>
      <right/>
      <top style="thin">
        <color indexed="23"/>
      </top>
      <bottom/>
      <diagonal/>
    </border>
    <border>
      <left/>
      <right style="thin">
        <color indexed="23"/>
      </right>
      <top style="thin">
        <color indexed="23"/>
      </top>
      <bottom/>
      <diagonal/>
    </border>
    <border>
      <left style="thin">
        <color indexed="9"/>
      </left>
      <right/>
      <top/>
      <bottom style="thin">
        <color indexed="23"/>
      </bottom>
      <diagonal/>
    </border>
    <border>
      <left/>
      <right style="thin">
        <color indexed="64"/>
      </right>
      <top/>
      <bottom/>
      <diagonal/>
    </border>
    <border>
      <left style="thin">
        <color indexed="64"/>
      </left>
      <right/>
      <top/>
      <bottom/>
      <diagonal/>
    </border>
    <border>
      <left/>
      <right style="thin">
        <color indexed="23"/>
      </right>
      <top/>
      <bottom/>
      <diagonal/>
    </border>
    <border>
      <left style="mediumDashDotDot">
        <color indexed="55"/>
      </left>
      <right/>
      <top style="mediumDashDotDot">
        <color indexed="55"/>
      </top>
      <bottom/>
      <diagonal/>
    </border>
    <border>
      <left/>
      <right/>
      <top style="mediumDashDotDot">
        <color indexed="55"/>
      </top>
      <bottom/>
      <diagonal/>
    </border>
    <border>
      <left/>
      <right style="mediumDashDotDot">
        <color indexed="55"/>
      </right>
      <top style="mediumDashDotDot">
        <color indexed="55"/>
      </top>
      <bottom/>
      <diagonal/>
    </border>
    <border>
      <left style="medium">
        <color indexed="23"/>
      </left>
      <right/>
      <top style="medium">
        <color indexed="23"/>
      </top>
      <bottom/>
      <diagonal/>
    </border>
    <border>
      <left/>
      <right/>
      <top style="medium">
        <color indexed="23"/>
      </top>
      <bottom/>
      <diagonal/>
    </border>
    <border>
      <left/>
      <right style="thin">
        <color indexed="55"/>
      </right>
      <top style="medium">
        <color indexed="23"/>
      </top>
      <bottom/>
      <diagonal/>
    </border>
    <border>
      <left style="medium">
        <color indexed="23"/>
      </left>
      <right/>
      <top/>
      <bottom/>
      <diagonal/>
    </border>
    <border>
      <left style="medium">
        <color indexed="23"/>
      </left>
      <right style="thin">
        <color indexed="64"/>
      </right>
      <top style="thin">
        <color indexed="23"/>
      </top>
      <bottom style="thin">
        <color indexed="23"/>
      </bottom>
      <diagonal/>
    </border>
    <border>
      <left style="thin">
        <color indexed="64"/>
      </left>
      <right style="thin">
        <color indexed="64"/>
      </right>
      <top style="thin">
        <color indexed="23"/>
      </top>
      <bottom style="thin">
        <color indexed="23"/>
      </bottom>
      <diagonal/>
    </border>
    <border>
      <left style="thin">
        <color indexed="64"/>
      </left>
      <right style="thin">
        <color indexed="23"/>
      </right>
      <top style="thin">
        <color indexed="23"/>
      </top>
      <bottom style="thin">
        <color indexed="23"/>
      </bottom>
      <diagonal/>
    </border>
    <border>
      <left style="medium">
        <color indexed="23"/>
      </left>
      <right style="thin">
        <color indexed="23"/>
      </right>
      <top style="thin">
        <color indexed="23"/>
      </top>
      <bottom style="thin">
        <color indexed="23"/>
      </bottom>
      <diagonal/>
    </border>
    <border>
      <left style="thin">
        <color indexed="23"/>
      </left>
      <right style="medium">
        <color indexed="23"/>
      </right>
      <top style="thin">
        <color indexed="23"/>
      </top>
      <bottom style="thin">
        <color indexed="23"/>
      </bottom>
      <diagonal/>
    </border>
    <border>
      <left style="thin">
        <color indexed="23"/>
      </left>
      <right/>
      <top style="thin">
        <color indexed="23"/>
      </top>
      <bottom style="medium">
        <color indexed="23"/>
      </bottom>
      <diagonal/>
    </border>
    <border>
      <left/>
      <right/>
      <top style="thin">
        <color indexed="23"/>
      </top>
      <bottom style="medium">
        <color indexed="23"/>
      </bottom>
      <diagonal/>
    </border>
    <border>
      <left/>
      <right style="medium">
        <color indexed="23"/>
      </right>
      <top style="thin">
        <color indexed="23"/>
      </top>
      <bottom style="medium">
        <color indexed="23"/>
      </bottom>
      <diagonal/>
    </border>
    <border>
      <left style="thin">
        <color indexed="55"/>
      </left>
      <right style="thin">
        <color indexed="55"/>
      </right>
      <top style="medium">
        <color indexed="23"/>
      </top>
      <bottom style="thin">
        <color indexed="55"/>
      </bottom>
      <diagonal/>
    </border>
    <border>
      <left style="thin">
        <color indexed="23"/>
      </left>
      <right style="thin">
        <color indexed="23"/>
      </right>
      <top style="medium">
        <color indexed="23"/>
      </top>
      <bottom style="thin">
        <color indexed="23"/>
      </bottom>
      <diagonal/>
    </border>
    <border>
      <left style="thin">
        <color indexed="23"/>
      </left>
      <right style="medium">
        <color indexed="23"/>
      </right>
      <top style="medium">
        <color indexed="23"/>
      </top>
      <bottom style="thin">
        <color indexed="23"/>
      </bottom>
      <diagonal/>
    </border>
    <border>
      <left style="medium">
        <color indexed="23"/>
      </left>
      <right style="thin">
        <color indexed="23"/>
      </right>
      <top style="medium">
        <color indexed="23"/>
      </top>
      <bottom style="thin">
        <color indexed="23"/>
      </bottom>
      <diagonal/>
    </border>
    <border>
      <left style="thin">
        <color indexed="55"/>
      </left>
      <right/>
      <top style="medium">
        <color indexed="23"/>
      </top>
      <bottom/>
      <diagonal/>
    </border>
    <border>
      <left/>
      <right style="medium">
        <color indexed="23"/>
      </right>
      <top style="medium">
        <color indexed="23"/>
      </top>
      <bottom/>
      <diagonal/>
    </border>
    <border>
      <left/>
      <right style="medium">
        <color indexed="23"/>
      </right>
      <top/>
      <bottom style="thin">
        <color indexed="55"/>
      </bottom>
      <diagonal/>
    </border>
    <border>
      <left style="thin">
        <color indexed="55"/>
      </left>
      <right/>
      <top style="thin">
        <color indexed="55"/>
      </top>
      <bottom style="thin">
        <color indexed="55"/>
      </bottom>
      <diagonal/>
    </border>
    <border>
      <left/>
      <right style="medium">
        <color indexed="23"/>
      </right>
      <top style="thin">
        <color indexed="55"/>
      </top>
      <bottom style="thin">
        <color indexed="55"/>
      </bottom>
      <diagonal/>
    </border>
    <border>
      <left style="medium">
        <color indexed="23"/>
      </left>
      <right/>
      <top style="thin">
        <color indexed="23"/>
      </top>
      <bottom style="medium">
        <color indexed="23"/>
      </bottom>
      <diagonal/>
    </border>
    <border>
      <left/>
      <right style="thin">
        <color indexed="23"/>
      </right>
      <top style="thin">
        <color indexed="23"/>
      </top>
      <bottom style="medium">
        <color indexed="23"/>
      </bottom>
      <diagonal/>
    </border>
    <border>
      <left style="medium">
        <color indexed="23"/>
      </left>
      <right/>
      <top style="thin">
        <color indexed="23"/>
      </top>
      <bottom style="thin">
        <color indexed="23"/>
      </bottom>
      <diagonal/>
    </border>
    <border>
      <left style="medium">
        <color indexed="55"/>
      </left>
      <right/>
      <top style="medium">
        <color indexed="55"/>
      </top>
      <bottom style="thin">
        <color indexed="55"/>
      </bottom>
      <diagonal/>
    </border>
    <border>
      <left/>
      <right/>
      <top style="medium">
        <color indexed="55"/>
      </top>
      <bottom style="thin">
        <color indexed="55"/>
      </bottom>
      <diagonal/>
    </border>
    <border>
      <left/>
      <right style="medium">
        <color indexed="55"/>
      </right>
      <top style="medium">
        <color indexed="55"/>
      </top>
      <bottom style="thin">
        <color indexed="55"/>
      </bottom>
      <diagonal/>
    </border>
    <border>
      <left style="medium">
        <color indexed="55"/>
      </left>
      <right/>
      <top style="thin">
        <color indexed="55"/>
      </top>
      <bottom style="thin">
        <color indexed="55"/>
      </bottom>
      <diagonal/>
    </border>
    <border>
      <left style="thin">
        <color indexed="55"/>
      </left>
      <right/>
      <top style="thin">
        <color indexed="55"/>
      </top>
      <bottom style="medium">
        <color indexed="55"/>
      </bottom>
      <diagonal/>
    </border>
    <border>
      <left/>
      <right style="thin">
        <color indexed="55"/>
      </right>
      <top style="thin">
        <color indexed="55"/>
      </top>
      <bottom style="medium">
        <color indexed="55"/>
      </bottom>
      <diagonal/>
    </border>
    <border>
      <left style="medium">
        <color indexed="55"/>
      </left>
      <right/>
      <top/>
      <bottom style="medium">
        <color indexed="55"/>
      </bottom>
      <diagonal/>
    </border>
    <border>
      <left/>
      <right/>
      <top/>
      <bottom style="medium">
        <color indexed="55"/>
      </bottom>
      <diagonal/>
    </border>
    <border>
      <left style="thin">
        <color indexed="55"/>
      </left>
      <right/>
      <top style="thin">
        <color indexed="55"/>
      </top>
      <bottom style="medium">
        <color indexed="23"/>
      </bottom>
      <diagonal/>
    </border>
    <border>
      <left/>
      <right/>
      <top style="thin">
        <color indexed="55"/>
      </top>
      <bottom style="medium">
        <color indexed="23"/>
      </bottom>
      <diagonal/>
    </border>
    <border>
      <left/>
      <right style="medium">
        <color indexed="55"/>
      </right>
      <top style="thin">
        <color indexed="55"/>
      </top>
      <bottom style="medium">
        <color indexed="23"/>
      </bottom>
      <diagonal/>
    </border>
    <border>
      <left style="thin">
        <color indexed="55"/>
      </left>
      <right/>
      <top style="medium">
        <color indexed="55"/>
      </top>
      <bottom/>
      <diagonal/>
    </border>
    <border>
      <left/>
      <right/>
      <top style="medium">
        <color indexed="55"/>
      </top>
      <bottom/>
      <diagonal/>
    </border>
    <border>
      <left/>
      <right style="medium">
        <color indexed="55"/>
      </right>
      <top style="medium">
        <color indexed="55"/>
      </top>
      <bottom/>
      <diagonal/>
    </border>
    <border>
      <left/>
      <right style="medium">
        <color indexed="55"/>
      </right>
      <top/>
      <bottom style="thin">
        <color indexed="55"/>
      </bottom>
      <diagonal/>
    </border>
    <border>
      <left/>
      <right style="medium">
        <color indexed="55"/>
      </right>
      <top style="thin">
        <color indexed="55"/>
      </top>
      <bottom style="thin">
        <color indexed="55"/>
      </bottom>
      <diagonal/>
    </border>
    <border>
      <left style="medium">
        <color indexed="23"/>
      </left>
      <right style="thin">
        <color indexed="64"/>
      </right>
      <top style="thin">
        <color indexed="23"/>
      </top>
      <bottom style="medium">
        <color indexed="23"/>
      </bottom>
      <diagonal/>
    </border>
    <border>
      <left style="thin">
        <color indexed="64"/>
      </left>
      <right style="thin">
        <color indexed="64"/>
      </right>
      <top style="thin">
        <color indexed="23"/>
      </top>
      <bottom style="medium">
        <color indexed="23"/>
      </bottom>
      <diagonal/>
    </border>
    <border>
      <left style="thin">
        <color indexed="64"/>
      </left>
      <right style="thin">
        <color indexed="23"/>
      </right>
      <top style="thin">
        <color indexed="23"/>
      </top>
      <bottom style="medium">
        <color indexed="23"/>
      </bottom>
      <diagonal/>
    </border>
    <border>
      <left/>
      <right style="medium">
        <color indexed="23"/>
      </right>
      <top style="thin">
        <color indexed="55"/>
      </top>
      <bottom style="medium">
        <color indexed="23"/>
      </bottom>
      <diagonal/>
    </border>
    <border>
      <left style="thin">
        <color theme="0"/>
      </left>
      <right style="thin">
        <color theme="0"/>
      </right>
      <top style="thin">
        <color theme="0"/>
      </top>
      <bottom style="thin">
        <color theme="0"/>
      </bottom>
      <diagonal/>
    </border>
    <border>
      <left style="thin">
        <color theme="0"/>
      </left>
      <right style="thin">
        <color theme="0" tint="-0.499984740745262"/>
      </right>
      <top style="thin">
        <color theme="0" tint="-0.499984740745262"/>
      </top>
      <bottom style="thin">
        <color theme="0" tint="-0.499984740745262"/>
      </bottom>
      <diagonal/>
    </border>
    <border>
      <left style="thin">
        <color theme="0"/>
      </left>
      <right style="thin">
        <color theme="0" tint="-0.499984740745262"/>
      </right>
      <top style="thin">
        <color theme="0"/>
      </top>
      <bottom style="thin">
        <color theme="0" tint="-0.499984740745262"/>
      </bottom>
      <diagonal/>
    </border>
    <border>
      <left style="thin">
        <color theme="0"/>
      </left>
      <right style="thin">
        <color indexed="9"/>
      </right>
      <top/>
      <bottom style="thin">
        <color indexed="9"/>
      </bottom>
      <diagonal/>
    </border>
    <border>
      <left style="mediumDashed">
        <color rgb="FF0066CC"/>
      </left>
      <right/>
      <top style="mediumDashed">
        <color rgb="FF0066CC"/>
      </top>
      <bottom style="mediumDashed">
        <color rgb="FF0066CC"/>
      </bottom>
      <diagonal/>
    </border>
    <border>
      <left/>
      <right/>
      <top style="mediumDashed">
        <color rgb="FF0066CC"/>
      </top>
      <bottom style="mediumDashed">
        <color rgb="FF0066CC"/>
      </bottom>
      <diagonal/>
    </border>
    <border>
      <left/>
      <right style="mediumDashed">
        <color rgb="FF0066CC"/>
      </right>
      <top style="mediumDashed">
        <color rgb="FF0066CC"/>
      </top>
      <bottom style="mediumDashed">
        <color rgb="FF0066CC"/>
      </bottom>
      <diagonal/>
    </border>
    <border>
      <left/>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499984740745262"/>
      </left>
      <right/>
      <top style="thin">
        <color theme="0"/>
      </top>
      <bottom style="thin">
        <color theme="0" tint="-0.499984740745262"/>
      </bottom>
      <diagonal/>
    </border>
    <border>
      <left/>
      <right/>
      <top style="thin">
        <color theme="0"/>
      </top>
      <bottom style="thin">
        <color theme="0" tint="-0.499984740745262"/>
      </bottom>
      <diagonal/>
    </border>
    <border>
      <left/>
      <right style="thin">
        <color theme="0" tint="-0.499984740745262"/>
      </right>
      <top style="thin">
        <color theme="0"/>
      </top>
      <bottom style="thin">
        <color theme="0" tint="-0.499984740745262"/>
      </bottom>
      <diagonal/>
    </border>
    <border>
      <left style="thin">
        <color indexed="23"/>
      </left>
      <right/>
      <top style="thin">
        <color theme="0"/>
      </top>
      <bottom style="thin">
        <color indexed="23"/>
      </bottom>
      <diagonal/>
    </border>
    <border>
      <left/>
      <right/>
      <top style="thin">
        <color theme="0"/>
      </top>
      <bottom style="thin">
        <color indexed="23"/>
      </bottom>
      <diagonal/>
    </border>
    <border>
      <left/>
      <right style="thin">
        <color indexed="23"/>
      </right>
      <top style="thin">
        <color theme="0"/>
      </top>
      <bottom style="thin">
        <color indexed="23"/>
      </bottom>
      <diagonal/>
    </border>
    <border>
      <left style="thin">
        <color theme="0" tint="-0.499984740745262"/>
      </left>
      <right/>
      <top style="thin">
        <color theme="0" tint="-0.499984740745262"/>
      </top>
      <bottom style="thin">
        <color indexed="9"/>
      </bottom>
      <diagonal/>
    </border>
    <border>
      <left/>
      <right/>
      <top style="thin">
        <color theme="0" tint="-0.499984740745262"/>
      </top>
      <bottom style="thin">
        <color indexed="9"/>
      </bottom>
      <diagonal/>
    </border>
    <border>
      <left style="thin">
        <color theme="0" tint="-0.499984740745262"/>
      </left>
      <right style="thin">
        <color indexed="9"/>
      </right>
      <top style="thin">
        <color indexed="9"/>
      </top>
      <bottom/>
      <diagonal/>
    </border>
    <border>
      <left style="thin">
        <color rgb="FF5F5F5F"/>
      </left>
      <right style="thin">
        <color indexed="9"/>
      </right>
      <top/>
      <bottom/>
      <diagonal/>
    </border>
    <border>
      <left style="thin">
        <color theme="0"/>
      </left>
      <right style="thin">
        <color rgb="FF5F5F5F"/>
      </right>
      <top style="thin">
        <color theme="0" tint="-0.499984740745262"/>
      </top>
      <bottom/>
      <diagonal/>
    </border>
    <border>
      <left style="thin">
        <color theme="0"/>
      </left>
      <right style="thin">
        <color rgb="FF5F5F5F"/>
      </right>
      <top/>
      <bottom/>
      <diagonal/>
    </border>
    <border>
      <left style="thin">
        <color rgb="FF5F5F5F"/>
      </left>
      <right/>
      <top style="thin">
        <color rgb="FF5F5F5F"/>
      </top>
      <bottom style="thin">
        <color indexed="9"/>
      </bottom>
      <diagonal/>
    </border>
    <border>
      <left/>
      <right/>
      <top style="thin">
        <color rgb="FF5F5F5F"/>
      </top>
      <bottom style="thin">
        <color indexed="9"/>
      </bottom>
      <diagonal/>
    </border>
    <border>
      <left/>
      <right style="thin">
        <color rgb="FF5F5F5F"/>
      </right>
      <top style="thin">
        <color rgb="FF5F5F5F"/>
      </top>
      <bottom style="thin">
        <color indexed="9"/>
      </bottom>
      <diagonal/>
    </border>
    <border>
      <left style="thin">
        <color indexed="9"/>
      </left>
      <right style="thin">
        <color rgb="FF5F5F5F"/>
      </right>
      <top/>
      <bottom/>
      <diagonal/>
    </border>
    <border>
      <left style="thick">
        <color theme="0"/>
      </left>
      <right/>
      <top style="thin">
        <color indexed="9"/>
      </top>
      <bottom/>
      <diagonal/>
    </border>
    <border>
      <left style="thin">
        <color theme="0" tint="-0.499984740745262"/>
      </left>
      <right/>
      <top style="thin">
        <color indexed="9"/>
      </top>
      <bottom style="thin">
        <color indexed="9"/>
      </bottom>
      <diagonal/>
    </border>
    <border>
      <left style="thick">
        <color theme="0"/>
      </left>
      <right/>
      <top style="thin">
        <color indexed="9"/>
      </top>
      <bottom style="thin">
        <color indexed="9"/>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tint="-0.499984740745262"/>
      </bottom>
      <diagonal/>
    </border>
    <border>
      <left/>
      <right/>
      <top style="thin">
        <color theme="0" tint="-0.499984740745262"/>
      </top>
      <bottom/>
      <diagonal/>
    </border>
    <border>
      <left/>
      <right style="thin">
        <color indexed="9"/>
      </right>
      <top style="thin">
        <color theme="0" tint="-0.499984740745262"/>
      </top>
      <bottom/>
      <diagonal/>
    </border>
    <border>
      <left/>
      <right/>
      <top/>
      <bottom style="thin">
        <color theme="0" tint="-0.499984740745262"/>
      </bottom>
      <diagonal/>
    </border>
    <border>
      <left/>
      <right style="thin">
        <color indexed="9"/>
      </right>
      <top/>
      <bottom style="thin">
        <color theme="0" tint="-0.499984740745262"/>
      </bottom>
      <diagonal/>
    </border>
    <border>
      <left style="thin">
        <color theme="0"/>
      </left>
      <right/>
      <top/>
      <bottom style="thin">
        <color theme="0"/>
      </bottom>
      <diagonal/>
    </border>
    <border>
      <left/>
      <right/>
      <top/>
      <bottom style="thin">
        <color theme="0"/>
      </bottom>
      <diagonal/>
    </border>
    <border>
      <left style="thin">
        <color theme="0" tint="-0.499984740745262"/>
      </left>
      <right style="thin">
        <color indexed="23"/>
      </right>
      <top style="thin">
        <color theme="0" tint="-0.499984740745262"/>
      </top>
      <bottom style="thin">
        <color theme="0" tint="-0.499984740745262"/>
      </bottom>
      <diagonal/>
    </border>
    <border>
      <left style="thin">
        <color indexed="23"/>
      </left>
      <right style="thin">
        <color indexed="23"/>
      </right>
      <top style="thin">
        <color theme="0" tint="-0.499984740745262"/>
      </top>
      <bottom style="thin">
        <color theme="0" tint="-0.499984740745262"/>
      </bottom>
      <diagonal/>
    </border>
    <border>
      <left style="thin">
        <color indexed="23"/>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right>
      <top style="thin">
        <color indexed="23"/>
      </top>
      <bottom style="thin">
        <color indexed="23"/>
      </bottom>
      <diagonal/>
    </border>
    <border>
      <left style="thin">
        <color theme="0"/>
      </left>
      <right style="thin">
        <color indexed="23"/>
      </right>
      <top style="thin">
        <color indexed="23"/>
      </top>
      <bottom style="thin">
        <color indexed="23"/>
      </bottom>
      <diagonal/>
    </border>
    <border>
      <left style="thin">
        <color theme="0"/>
      </left>
      <right style="thin">
        <color theme="0"/>
      </right>
      <top/>
      <bottom style="thin">
        <color theme="0"/>
      </bottom>
      <diagonal/>
    </border>
    <border>
      <left style="thin">
        <color theme="0"/>
      </left>
      <right style="thin">
        <color theme="0" tint="-0.499984740745262"/>
      </right>
      <top/>
      <bottom style="thin">
        <color theme="0" tint="-0.499984740745262"/>
      </bottom>
      <diagonal/>
    </border>
    <border>
      <left/>
      <right style="thin">
        <color theme="0"/>
      </right>
      <top/>
      <bottom style="thin">
        <color theme="0"/>
      </bottom>
      <diagonal/>
    </border>
    <border>
      <left/>
      <right style="thin">
        <color theme="0"/>
      </right>
      <top style="thin">
        <color theme="0"/>
      </top>
      <bottom/>
      <diagonal/>
    </border>
    <border>
      <left style="thin">
        <color theme="0" tint="-0.499984740745262"/>
      </left>
      <right style="thin">
        <color indexed="9"/>
      </right>
      <top/>
      <bottom style="thin">
        <color theme="0"/>
      </bottom>
      <diagonal/>
    </border>
    <border>
      <left style="thick">
        <color theme="0"/>
      </left>
      <right/>
      <top/>
      <bottom style="thin">
        <color indexed="9"/>
      </bottom>
      <diagonal/>
    </border>
    <border>
      <left style="thin">
        <color theme="0"/>
      </left>
      <right style="thin">
        <color rgb="FF5F5F5F"/>
      </right>
      <top/>
      <bottom style="thin">
        <color indexed="9"/>
      </bottom>
      <diagonal/>
    </border>
    <border>
      <left style="thick">
        <color theme="1" tint="0.34998626667073579"/>
      </left>
      <right style="thin">
        <color indexed="23"/>
      </right>
      <top/>
      <bottom style="thin">
        <color indexed="23"/>
      </bottom>
      <diagonal/>
    </border>
    <border>
      <left style="thick">
        <color theme="1" tint="0.34998626667073579"/>
      </left>
      <right/>
      <top style="thin">
        <color indexed="9"/>
      </top>
      <bottom style="thin">
        <color indexed="23"/>
      </bottom>
      <diagonal/>
    </border>
    <border>
      <left/>
      <right style="thin">
        <color indexed="23"/>
      </right>
      <top style="thin">
        <color indexed="9"/>
      </top>
      <bottom style="thin">
        <color indexed="23"/>
      </bottom>
      <diagonal/>
    </border>
    <border>
      <left style="thin">
        <color indexed="23"/>
      </left>
      <right style="thick">
        <color theme="1" tint="0.34998626667073579"/>
      </right>
      <top/>
      <bottom style="thin">
        <color indexed="23"/>
      </bottom>
      <diagonal/>
    </border>
    <border>
      <left/>
      <right style="thin">
        <color indexed="64"/>
      </right>
      <top/>
      <bottom style="thin">
        <color indexed="9"/>
      </bottom>
      <diagonal/>
    </border>
    <border>
      <left style="thick">
        <color theme="1" tint="0.34998626667073579"/>
      </left>
      <right style="thin">
        <color indexed="23"/>
      </right>
      <top style="thin">
        <color indexed="23"/>
      </top>
      <bottom style="thin">
        <color indexed="23"/>
      </bottom>
      <diagonal/>
    </border>
    <border>
      <left style="thin">
        <color theme="0" tint="-0.499984740745262"/>
      </left>
      <right style="thin">
        <color theme="0" tint="-0.499984740745262"/>
      </right>
      <top style="thin">
        <color theme="0" tint="-0.499984740745262"/>
      </top>
      <bottom style="thin">
        <color indexed="23"/>
      </bottom>
      <diagonal/>
    </border>
    <border>
      <left style="thin">
        <color indexed="23"/>
      </left>
      <right/>
      <top/>
      <bottom style="thin">
        <color theme="0" tint="-0.499984740745262"/>
      </bottom>
      <diagonal/>
    </border>
    <border>
      <left/>
      <right style="thin">
        <color indexed="23"/>
      </right>
      <top/>
      <bottom style="thin">
        <color theme="0" tint="-0.499984740745262"/>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style="thin">
        <color theme="3"/>
      </bottom>
      <diagonal/>
    </border>
    <border>
      <left/>
      <right/>
      <top/>
      <bottom style="thin">
        <color theme="3"/>
      </bottom>
      <diagonal/>
    </border>
    <border>
      <left/>
      <right style="thin">
        <color theme="3"/>
      </right>
      <top/>
      <bottom style="thin">
        <color theme="3"/>
      </bottom>
      <diagonal/>
    </border>
  </borders>
  <cellStyleXfs count="12">
    <xf numFmtId="0" fontId="0" fillId="0" borderId="0"/>
    <xf numFmtId="0" fontId="4" fillId="0" borderId="0" applyNumberFormat="0" applyFill="0" applyBorder="0" applyAlignment="0" applyProtection="0">
      <alignment vertical="top"/>
      <protection locked="0"/>
    </xf>
    <xf numFmtId="0" fontId="95" fillId="2" borderId="1" applyNumberFormat="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98" fillId="0" borderId="0"/>
    <xf numFmtId="0" fontId="109" fillId="0" borderId="0"/>
    <xf numFmtId="0" fontId="98" fillId="0" borderId="0"/>
    <xf numFmtId="0" fontId="109" fillId="0" borderId="0"/>
    <xf numFmtId="0" fontId="99" fillId="0" borderId="0"/>
  </cellStyleXfs>
  <cellXfs count="951">
    <xf numFmtId="0" fontId="0" fillId="0" borderId="0" xfId="0"/>
    <xf numFmtId="0" fontId="0" fillId="3" borderId="0" xfId="0" applyFill="1" applyBorder="1"/>
    <xf numFmtId="0" fontId="4" fillId="3" borderId="0" xfId="1" applyFont="1" applyFill="1" applyBorder="1" applyAlignment="1" applyProtection="1">
      <alignment horizontal="left" indent="1"/>
    </xf>
    <xf numFmtId="0" fontId="13" fillId="3" borderId="0" xfId="0" applyFont="1" applyFill="1" applyBorder="1"/>
    <xf numFmtId="0" fontId="6" fillId="3" borderId="0" xfId="0" applyFont="1" applyFill="1" applyBorder="1" applyAlignment="1">
      <alignment horizontal="left"/>
    </xf>
    <xf numFmtId="0" fontId="24" fillId="3" borderId="0" xfId="0" applyFont="1" applyFill="1" applyBorder="1" applyAlignment="1">
      <alignment horizontal="left" vertical="center" indent="1"/>
    </xf>
    <xf numFmtId="0" fontId="13" fillId="3" borderId="0" xfId="0" applyFont="1" applyFill="1" applyBorder="1" applyAlignment="1">
      <alignment horizontal="left" vertical="center" indent="1"/>
    </xf>
    <xf numFmtId="0" fontId="23" fillId="4" borderId="1" xfId="0" applyFont="1" applyFill="1" applyBorder="1" applyAlignment="1">
      <alignment horizontal="center" vertical="center"/>
    </xf>
    <xf numFmtId="0" fontId="49" fillId="3" borderId="0" xfId="1" applyFont="1" applyFill="1" applyBorder="1" applyAlignment="1" applyProtection="1">
      <alignment horizontal="left" indent="1"/>
    </xf>
    <xf numFmtId="0" fontId="26" fillId="4" borderId="0" xfId="0" applyFont="1" applyFill="1" applyBorder="1" applyAlignment="1">
      <alignment horizontal="left" vertical="center"/>
    </xf>
    <xf numFmtId="0" fontId="0" fillId="5" borderId="0" xfId="0" applyFill="1" applyBorder="1"/>
    <xf numFmtId="0" fontId="51" fillId="4" borderId="2" xfId="1" applyFont="1" applyFill="1" applyBorder="1" applyAlignment="1" applyProtection="1">
      <alignment vertical="center"/>
    </xf>
    <xf numFmtId="0" fontId="0" fillId="6" borderId="0" xfId="0" applyFill="1" applyBorder="1"/>
    <xf numFmtId="0" fontId="51" fillId="4" borderId="1" xfId="0" applyFont="1" applyFill="1" applyBorder="1" applyAlignment="1">
      <alignment horizontal="left" vertical="center"/>
    </xf>
    <xf numFmtId="0" fontId="52" fillId="6" borderId="2" xfId="1" applyFont="1" applyFill="1" applyBorder="1" applyAlignment="1" applyProtection="1">
      <alignment vertical="center"/>
    </xf>
    <xf numFmtId="0" fontId="6" fillId="3" borderId="0" xfId="0" applyFont="1" applyFill="1" applyBorder="1" applyAlignment="1">
      <alignment horizontal="right"/>
    </xf>
    <xf numFmtId="0" fontId="54" fillId="5" borderId="0" xfId="1" applyFont="1" applyFill="1" applyBorder="1" applyAlignment="1" applyProtection="1">
      <alignment vertical="center"/>
    </xf>
    <xf numFmtId="0" fontId="53" fillId="5" borderId="0" xfId="1" applyFont="1" applyFill="1" applyBorder="1" applyAlignment="1" applyProtection="1">
      <alignment vertical="center"/>
    </xf>
    <xf numFmtId="0" fontId="0" fillId="4" borderId="0" xfId="0" applyFill="1" applyBorder="1"/>
    <xf numFmtId="0" fontId="6" fillId="6" borderId="0" xfId="0" applyFont="1" applyFill="1" applyBorder="1" applyAlignment="1">
      <alignment horizontal="right"/>
    </xf>
    <xf numFmtId="0" fontId="52" fillId="6" borderId="0" xfId="1" applyFont="1" applyFill="1" applyBorder="1" applyAlignment="1" applyProtection="1">
      <alignment horizontal="left" vertical="center"/>
    </xf>
    <xf numFmtId="0" fontId="55" fillId="3" borderId="0" xfId="1" applyFont="1" applyFill="1" applyBorder="1" applyAlignment="1" applyProtection="1">
      <alignment horizontal="left" indent="1"/>
    </xf>
    <xf numFmtId="0" fontId="6" fillId="6" borderId="0" xfId="0" applyFont="1" applyFill="1" applyBorder="1" applyAlignment="1">
      <alignment horizontal="left"/>
    </xf>
    <xf numFmtId="0" fontId="6" fillId="5" borderId="0" xfId="0" applyFont="1" applyFill="1" applyBorder="1" applyAlignment="1">
      <alignment horizontal="left"/>
    </xf>
    <xf numFmtId="0" fontId="13" fillId="3" borderId="0" xfId="0" applyFont="1" applyFill="1" applyBorder="1" applyAlignment="1">
      <alignment horizontal="left"/>
    </xf>
    <xf numFmtId="0" fontId="52" fillId="6" borderId="2" xfId="1" applyFont="1" applyFill="1" applyBorder="1" applyAlignment="1" applyProtection="1">
      <alignment vertical="center"/>
      <protection locked="0"/>
    </xf>
    <xf numFmtId="0" fontId="52" fillId="6" borderId="1" xfId="1" applyFont="1" applyFill="1" applyBorder="1" applyAlignment="1" applyProtection="1">
      <alignment horizontal="left" vertical="center"/>
      <protection locked="0"/>
    </xf>
    <xf numFmtId="0" fontId="50" fillId="3" borderId="0" xfId="0" applyFont="1" applyFill="1" applyBorder="1" applyAlignment="1">
      <alignment vertical="top" wrapText="1"/>
    </xf>
    <xf numFmtId="0" fontId="0" fillId="4" borderId="0" xfId="0" applyFill="1" applyBorder="1" applyProtection="1"/>
    <xf numFmtId="0" fontId="0" fillId="5" borderId="0" xfId="0" applyFill="1" applyBorder="1" applyProtection="1"/>
    <xf numFmtId="0" fontId="13" fillId="3" borderId="0" xfId="0" applyFont="1" applyFill="1" applyBorder="1" applyProtection="1"/>
    <xf numFmtId="0" fontId="0" fillId="6" borderId="0" xfId="0" applyFill="1" applyBorder="1" applyProtection="1"/>
    <xf numFmtId="0" fontId="6" fillId="3" borderId="0" xfId="0" applyFont="1" applyFill="1" applyBorder="1" applyAlignment="1" applyProtection="1">
      <alignment horizontal="right"/>
    </xf>
    <xf numFmtId="0" fontId="10" fillId="3" borderId="0" xfId="0" applyFont="1" applyFill="1" applyBorder="1" applyAlignment="1" applyProtection="1">
      <alignment vertical="center" wrapText="1"/>
    </xf>
    <xf numFmtId="0" fontId="10" fillId="7" borderId="0" xfId="0" applyFont="1" applyFill="1" applyBorder="1" applyAlignment="1" applyProtection="1">
      <alignment vertical="center" wrapText="1"/>
    </xf>
    <xf numFmtId="0" fontId="52" fillId="6" borderId="1" xfId="1" applyFont="1" applyFill="1" applyBorder="1" applyAlignment="1" applyProtection="1">
      <alignment horizontal="left" vertical="center"/>
    </xf>
    <xf numFmtId="0" fontId="10" fillId="3" borderId="0" xfId="0" applyFont="1" applyFill="1" applyBorder="1" applyAlignment="1" applyProtection="1">
      <alignment horizontal="left" vertical="center" wrapText="1"/>
    </xf>
    <xf numFmtId="0" fontId="51" fillId="4" borderId="1" xfId="0" applyFont="1" applyFill="1" applyBorder="1" applyAlignment="1" applyProtection="1">
      <alignment horizontal="left" vertical="center"/>
    </xf>
    <xf numFmtId="0" fontId="52" fillId="6" borderId="0" xfId="0" applyFont="1" applyFill="1" applyBorder="1" applyProtection="1"/>
    <xf numFmtId="0" fontId="22" fillId="3" borderId="0" xfId="0" applyFont="1" applyFill="1" applyBorder="1" applyAlignment="1" applyProtection="1">
      <alignment vertical="center"/>
    </xf>
    <xf numFmtId="166" fontId="12" fillId="8" borderId="1" xfId="0" applyNumberFormat="1" applyFont="1" applyFill="1" applyBorder="1" applyAlignment="1" applyProtection="1">
      <alignment horizontal="right"/>
    </xf>
    <xf numFmtId="0" fontId="12" fillId="3" borderId="0" xfId="0" applyFont="1" applyFill="1" applyBorder="1" applyAlignment="1" applyProtection="1">
      <alignment horizontal="right" vertical="center" wrapText="1"/>
    </xf>
    <xf numFmtId="0" fontId="53" fillId="6" borderId="0" xfId="0" applyFont="1" applyFill="1" applyBorder="1" applyProtection="1"/>
    <xf numFmtId="0" fontId="6" fillId="3" borderId="0" xfId="0" applyFont="1" applyFill="1" applyBorder="1" applyProtection="1"/>
    <xf numFmtId="0" fontId="6" fillId="6" borderId="0" xfId="0" applyFont="1" applyFill="1" applyBorder="1" applyAlignment="1" applyProtection="1">
      <alignment horizontal="right"/>
    </xf>
    <xf numFmtId="0" fontId="6" fillId="5" borderId="0" xfId="0" applyFont="1" applyFill="1" applyBorder="1" applyAlignment="1" applyProtection="1">
      <alignment horizontal="right"/>
    </xf>
    <xf numFmtId="0" fontId="15" fillId="3" borderId="0" xfId="0" applyNumberFormat="1" applyFont="1" applyFill="1" applyBorder="1" applyAlignment="1" applyProtection="1">
      <alignment vertical="center" wrapText="1"/>
    </xf>
    <xf numFmtId="0" fontId="13" fillId="8" borderId="0" xfId="0" applyFont="1" applyFill="1" applyBorder="1" applyProtection="1"/>
    <xf numFmtId="0" fontId="6" fillId="8" borderId="0" xfId="0" applyFont="1" applyFill="1" applyBorder="1" applyProtection="1"/>
    <xf numFmtId="0" fontId="57" fillId="3" borderId="0" xfId="0" applyFont="1" applyFill="1" applyBorder="1" applyProtection="1"/>
    <xf numFmtId="0" fontId="61" fillId="4" borderId="0" xfId="0" applyFont="1" applyFill="1" applyBorder="1" applyProtection="1"/>
    <xf numFmtId="0" fontId="0" fillId="3" borderId="0" xfId="0" applyFill="1" applyBorder="1" applyProtection="1"/>
    <xf numFmtId="0" fontId="61" fillId="6" borderId="0" xfId="0" applyFont="1" applyFill="1" applyBorder="1" applyProtection="1"/>
    <xf numFmtId="0" fontId="56" fillId="3" borderId="0" xfId="0" applyFont="1" applyFill="1" applyBorder="1" applyAlignment="1" applyProtection="1">
      <alignment vertical="center" wrapText="1"/>
    </xf>
    <xf numFmtId="0" fontId="24" fillId="3" borderId="0" xfId="0" applyFont="1" applyFill="1" applyBorder="1" applyProtection="1"/>
    <xf numFmtId="0" fontId="31" fillId="3" borderId="0" xfId="0" applyFont="1" applyFill="1" applyBorder="1" applyAlignment="1" applyProtection="1"/>
    <xf numFmtId="0" fontId="25" fillId="3" borderId="0" xfId="0" applyFont="1" applyFill="1" applyBorder="1" applyAlignment="1" applyProtection="1">
      <alignment vertical="center" wrapText="1"/>
    </xf>
    <xf numFmtId="0" fontId="7" fillId="4" borderId="0" xfId="0" applyFont="1" applyFill="1" applyBorder="1" applyAlignment="1" applyProtection="1">
      <alignment vertical="center"/>
    </xf>
    <xf numFmtId="0" fontId="35" fillId="3" borderId="0" xfId="0" applyFont="1" applyFill="1" applyBorder="1" applyProtection="1"/>
    <xf numFmtId="0" fontId="65" fillId="3" borderId="0" xfId="0" applyFont="1" applyFill="1" applyBorder="1" applyProtection="1"/>
    <xf numFmtId="0" fontId="65" fillId="3" borderId="0" xfId="1" applyFont="1" applyFill="1" applyBorder="1" applyAlignment="1" applyProtection="1"/>
    <xf numFmtId="0" fontId="36" fillId="3" borderId="0" xfId="0" applyFont="1" applyFill="1" applyBorder="1" applyAlignment="1" applyProtection="1">
      <alignment vertical="center" wrapText="1"/>
    </xf>
    <xf numFmtId="0" fontId="66" fillId="3" borderId="0" xfId="0" applyFont="1" applyFill="1" applyBorder="1" applyProtection="1"/>
    <xf numFmtId="0" fontId="22" fillId="3" borderId="0" xfId="0" applyFont="1" applyFill="1" applyBorder="1" applyAlignment="1" applyProtection="1">
      <alignment horizontal="left" vertical="center"/>
    </xf>
    <xf numFmtId="0" fontId="13" fillId="10" borderId="5" xfId="0" applyFont="1" applyFill="1" applyBorder="1" applyAlignment="1" applyProtection="1">
      <alignment horizontal="center" vertical="center"/>
    </xf>
    <xf numFmtId="0" fontId="67" fillId="3" borderId="0" xfId="0" applyFont="1" applyFill="1" applyBorder="1" applyProtection="1"/>
    <xf numFmtId="0" fontId="58" fillId="3" borderId="0" xfId="0" applyFont="1" applyFill="1" applyBorder="1" applyProtection="1"/>
    <xf numFmtId="0" fontId="11" fillId="11" borderId="5" xfId="0" applyFont="1" applyFill="1" applyBorder="1" applyAlignment="1" applyProtection="1">
      <alignment horizontal="center" vertical="center" wrapText="1"/>
    </xf>
    <xf numFmtId="0" fontId="13" fillId="0" borderId="5" xfId="0" applyFont="1" applyFill="1" applyBorder="1" applyProtection="1"/>
    <xf numFmtId="0" fontId="13" fillId="12" borderId="6" xfId="0" applyFont="1" applyFill="1" applyBorder="1" applyAlignment="1" applyProtection="1">
      <alignment horizontal="center"/>
    </xf>
    <xf numFmtId="0" fontId="13" fillId="13" borderId="5" xfId="0" applyFont="1" applyFill="1" applyBorder="1" applyProtection="1"/>
    <xf numFmtId="0" fontId="13" fillId="4" borderId="5" xfId="0" applyFont="1" applyFill="1" applyBorder="1" applyAlignment="1" applyProtection="1">
      <alignment horizontal="center"/>
    </xf>
    <xf numFmtId="0" fontId="10" fillId="3" borderId="0" xfId="0" applyFont="1" applyFill="1" applyBorder="1" applyAlignment="1" applyProtection="1">
      <alignment horizontal="left" vertical="center" wrapText="1" indent="1"/>
    </xf>
    <xf numFmtId="0" fontId="13" fillId="3" borderId="0" xfId="0" applyFont="1" applyFill="1" applyBorder="1" applyAlignment="1" applyProtection="1">
      <alignment horizontal="center" vertical="center"/>
    </xf>
    <xf numFmtId="167" fontId="13" fillId="3" borderId="0" xfId="0" applyNumberFormat="1" applyFont="1" applyFill="1" applyBorder="1" applyAlignment="1" applyProtection="1">
      <alignment horizontal="center" vertical="center"/>
    </xf>
    <xf numFmtId="1" fontId="13" fillId="0" borderId="7" xfId="0" applyNumberFormat="1" applyFont="1" applyFill="1" applyBorder="1" applyAlignment="1" applyProtection="1">
      <alignment horizontal="center" vertical="center"/>
    </xf>
    <xf numFmtId="0" fontId="69" fillId="3" borderId="0" xfId="0" applyFont="1" applyFill="1" applyBorder="1" applyProtection="1"/>
    <xf numFmtId="0" fontId="32" fillId="3" borderId="0" xfId="0" applyFont="1" applyFill="1" applyBorder="1" applyAlignment="1" applyProtection="1">
      <alignment vertical="center" wrapText="1"/>
    </xf>
    <xf numFmtId="3" fontId="6" fillId="9" borderId="8" xfId="0" applyNumberFormat="1" applyFont="1" applyFill="1" applyBorder="1" applyAlignment="1" applyProtection="1">
      <alignment horizontal="right" vertical="center" wrapText="1"/>
    </xf>
    <xf numFmtId="0" fontId="6" fillId="0" borderId="8" xfId="0" applyFont="1" applyFill="1" applyBorder="1" applyAlignment="1" applyProtection="1">
      <alignment horizontal="center" vertical="center" wrapText="1"/>
    </xf>
    <xf numFmtId="165" fontId="6" fillId="0" borderId="8" xfId="0" applyNumberFormat="1" applyFont="1" applyFill="1" applyBorder="1" applyAlignment="1" applyProtection="1">
      <alignment horizontal="center" vertical="center" wrapText="1"/>
    </xf>
    <xf numFmtId="4" fontId="23" fillId="4" borderId="9" xfId="0" applyNumberFormat="1" applyFont="1" applyFill="1" applyBorder="1" applyAlignment="1" applyProtection="1">
      <alignment vertical="center"/>
    </xf>
    <xf numFmtId="0" fontId="6" fillId="0" borderId="1" xfId="0" applyFont="1" applyFill="1" applyBorder="1" applyAlignment="1" applyProtection="1">
      <alignment horizontal="center" vertical="center" wrapText="1"/>
    </xf>
    <xf numFmtId="165" fontId="6" fillId="0" borderId="1" xfId="0" applyNumberFormat="1" applyFont="1" applyFill="1" applyBorder="1" applyAlignment="1" applyProtection="1">
      <alignment horizontal="center" vertical="center" wrapText="1"/>
    </xf>
    <xf numFmtId="0" fontId="44" fillId="3" borderId="0" xfId="0" applyFont="1" applyFill="1" applyBorder="1" applyAlignment="1" applyProtection="1">
      <alignment vertical="center" wrapText="1"/>
    </xf>
    <xf numFmtId="0" fontId="24" fillId="3" borderId="0" xfId="0" applyFont="1" applyFill="1" applyBorder="1" applyAlignment="1" applyProtection="1">
      <alignment vertical="top" wrapText="1"/>
    </xf>
    <xf numFmtId="0" fontId="13" fillId="3" borderId="0" xfId="0" applyFont="1" applyFill="1" applyBorder="1" applyAlignment="1" applyProtection="1">
      <alignment horizontal="center"/>
    </xf>
    <xf numFmtId="0" fontId="71" fillId="3" borderId="0" xfId="0" applyFont="1" applyFill="1" applyBorder="1" applyProtection="1"/>
    <xf numFmtId="0" fontId="0" fillId="3" borderId="0" xfId="0" applyFill="1" applyAlignment="1" applyProtection="1">
      <alignment horizontal="justify" vertical="center"/>
    </xf>
    <xf numFmtId="167" fontId="24" fillId="0" borderId="8" xfId="0" applyNumberFormat="1" applyFont="1" applyFill="1" applyBorder="1" applyAlignment="1" applyProtection="1">
      <alignment horizontal="right" vertical="center"/>
    </xf>
    <xf numFmtId="167" fontId="24" fillId="0" borderId="1" xfId="0" applyNumberFormat="1" applyFont="1" applyFill="1" applyBorder="1" applyAlignment="1" applyProtection="1">
      <alignment horizontal="right" vertical="center"/>
    </xf>
    <xf numFmtId="0" fontId="64" fillId="3" borderId="0" xfId="0" applyFont="1" applyFill="1" applyBorder="1" applyProtection="1"/>
    <xf numFmtId="0" fontId="72" fillId="3" borderId="0" xfId="0" applyFont="1" applyFill="1" applyBorder="1" applyProtection="1"/>
    <xf numFmtId="0" fontId="71" fillId="3" borderId="0" xfId="0" applyNumberFormat="1" applyFont="1" applyFill="1" applyBorder="1" applyAlignment="1" applyProtection="1">
      <alignment vertical="center" wrapText="1"/>
    </xf>
    <xf numFmtId="0" fontId="6" fillId="8" borderId="1" xfId="0" applyFont="1" applyFill="1" applyBorder="1" applyAlignment="1" applyProtection="1">
      <alignment horizontal="center" vertical="center" wrapText="1"/>
    </xf>
    <xf numFmtId="166" fontId="6" fillId="8" borderId="1" xfId="0" applyNumberFormat="1" applyFont="1" applyFill="1" applyBorder="1" applyAlignment="1" applyProtection="1">
      <alignment horizontal="right" vertical="center" wrapText="1"/>
    </xf>
    <xf numFmtId="0" fontId="62" fillId="14" borderId="10" xfId="0" applyFont="1" applyFill="1" applyBorder="1" applyAlignment="1" applyProtection="1">
      <alignment vertical="center" wrapText="1"/>
    </xf>
    <xf numFmtId="0" fontId="80" fillId="14" borderId="0" xfId="0" applyFont="1" applyFill="1" applyBorder="1" applyAlignment="1" applyProtection="1">
      <alignment horizontal="left" vertical="center"/>
    </xf>
    <xf numFmtId="0" fontId="80" fillId="14" borderId="11" xfId="0" applyFont="1" applyFill="1" applyBorder="1" applyAlignment="1" applyProtection="1">
      <alignment vertical="center"/>
    </xf>
    <xf numFmtId="0" fontId="80" fillId="14" borderId="11" xfId="0" applyFont="1" applyFill="1" applyBorder="1" applyAlignment="1" applyProtection="1">
      <alignment horizontal="right" vertical="center"/>
    </xf>
    <xf numFmtId="0" fontId="80" fillId="14" borderId="12" xfId="0" applyFont="1" applyFill="1" applyBorder="1" applyAlignment="1" applyProtection="1">
      <alignment horizontal="left" vertical="center"/>
    </xf>
    <xf numFmtId="0" fontId="80" fillId="14" borderId="13" xfId="0" applyFont="1" applyFill="1" applyBorder="1" applyAlignment="1" applyProtection="1">
      <alignment horizontal="left" vertical="center"/>
    </xf>
    <xf numFmtId="0" fontId="81" fillId="3" borderId="0" xfId="0" applyFont="1" applyFill="1" applyBorder="1" applyProtection="1"/>
    <xf numFmtId="0" fontId="83" fillId="14" borderId="5" xfId="0" applyFont="1" applyFill="1" applyBorder="1" applyAlignment="1" applyProtection="1">
      <alignment vertical="center" wrapText="1"/>
    </xf>
    <xf numFmtId="0" fontId="52" fillId="6" borderId="0" xfId="1" applyFont="1" applyFill="1" applyBorder="1" applyAlignment="1" applyProtection="1">
      <alignment vertical="center"/>
    </xf>
    <xf numFmtId="0" fontId="80" fillId="4" borderId="14" xfId="0" applyFont="1" applyFill="1" applyBorder="1" applyProtection="1"/>
    <xf numFmtId="0" fontId="80" fillId="4" borderId="15" xfId="0" applyFont="1" applyFill="1" applyBorder="1" applyProtection="1"/>
    <xf numFmtId="0" fontId="80" fillId="4" borderId="11" xfId="0" applyFont="1" applyFill="1" applyBorder="1" applyAlignment="1" applyProtection="1">
      <alignment vertical="center"/>
    </xf>
    <xf numFmtId="167" fontId="81" fillId="4" borderId="0" xfId="0" applyNumberFormat="1" applyFont="1" applyFill="1" applyBorder="1" applyAlignment="1" applyProtection="1"/>
    <xf numFmtId="0" fontId="80" fillId="4" borderId="11" xfId="0" applyFont="1" applyFill="1" applyBorder="1" applyAlignment="1" applyProtection="1">
      <alignment horizontal="right" vertical="center"/>
    </xf>
    <xf numFmtId="0" fontId="82" fillId="4" borderId="10" xfId="0" applyFont="1" applyFill="1" applyBorder="1" applyAlignment="1" applyProtection="1">
      <alignment vertical="center" wrapText="1"/>
    </xf>
    <xf numFmtId="0" fontId="80" fillId="4" borderId="12" xfId="0" applyFont="1" applyFill="1" applyBorder="1" applyAlignment="1" applyProtection="1">
      <alignment horizontal="left" vertical="center"/>
    </xf>
    <xf numFmtId="0" fontId="80" fillId="4" borderId="13" xfId="0" applyFont="1" applyFill="1" applyBorder="1" applyAlignment="1" applyProtection="1">
      <alignment horizontal="left" vertical="center"/>
    </xf>
    <xf numFmtId="0" fontId="37" fillId="3" borderId="0" xfId="0" applyFont="1" applyFill="1" applyBorder="1" applyAlignment="1" applyProtection="1">
      <alignment horizontal="left" vertical="center" wrapText="1"/>
    </xf>
    <xf numFmtId="0" fontId="72" fillId="3" borderId="0" xfId="0" applyFont="1" applyFill="1" applyBorder="1" applyAlignment="1" applyProtection="1">
      <alignment horizontal="left" vertical="center" wrapText="1"/>
    </xf>
    <xf numFmtId="0" fontId="84" fillId="3" borderId="0" xfId="0" applyFont="1" applyFill="1" applyBorder="1" applyAlignment="1" applyProtection="1">
      <alignment horizontal="center" vertical="center"/>
    </xf>
    <xf numFmtId="2" fontId="6" fillId="9" borderId="1" xfId="0" applyNumberFormat="1" applyFont="1" applyFill="1" applyBorder="1" applyAlignment="1">
      <alignment horizontal="center"/>
    </xf>
    <xf numFmtId="0" fontId="37" fillId="3" borderId="0" xfId="0" applyFont="1" applyFill="1" applyBorder="1" applyAlignment="1" applyProtection="1">
      <alignment vertical="center" wrapText="1"/>
    </xf>
    <xf numFmtId="4" fontId="80" fillId="4" borderId="16" xfId="0" applyNumberFormat="1" applyFont="1" applyFill="1" applyBorder="1" applyAlignment="1" applyProtection="1">
      <alignment horizontal="right"/>
    </xf>
    <xf numFmtId="0" fontId="79" fillId="3" borderId="0" xfId="0" applyFont="1" applyFill="1" applyBorder="1" applyProtection="1"/>
    <xf numFmtId="0" fontId="85" fillId="3" borderId="0" xfId="0" applyFont="1" applyFill="1" applyBorder="1" applyProtection="1"/>
    <xf numFmtId="3" fontId="6" fillId="0" borderId="8" xfId="0" applyNumberFormat="1" applyFont="1" applyFill="1" applyBorder="1" applyAlignment="1" applyProtection="1">
      <alignment horizontal="center" vertical="center" wrapText="1"/>
    </xf>
    <xf numFmtId="0" fontId="86" fillId="6" borderId="1" xfId="1" applyFont="1" applyFill="1" applyBorder="1" applyAlignment="1" applyProtection="1">
      <alignment vertical="center"/>
    </xf>
    <xf numFmtId="0" fontId="40" fillId="5" borderId="0" xfId="1" applyFont="1" applyFill="1" applyBorder="1" applyAlignment="1" applyProtection="1">
      <alignment vertical="center"/>
    </xf>
    <xf numFmtId="0" fontId="37" fillId="3" borderId="0" xfId="0" applyFont="1" applyFill="1" applyBorder="1" applyAlignment="1" applyProtection="1">
      <alignment horizontal="right"/>
    </xf>
    <xf numFmtId="0" fontId="34" fillId="3" borderId="0" xfId="0" applyFont="1" applyFill="1" applyBorder="1" applyProtection="1"/>
    <xf numFmtId="0" fontId="39" fillId="3" borderId="0" xfId="0" applyFont="1" applyFill="1" applyBorder="1" applyAlignment="1" applyProtection="1">
      <alignment vertical="center" wrapText="1"/>
    </xf>
    <xf numFmtId="0" fontId="39" fillId="4" borderId="17" xfId="0" applyFont="1" applyFill="1" applyBorder="1" applyProtection="1"/>
    <xf numFmtId="0" fontId="39" fillId="4" borderId="14" xfId="0" applyFont="1" applyFill="1" applyBorder="1" applyProtection="1"/>
    <xf numFmtId="0" fontId="40" fillId="6" borderId="0" xfId="0" applyFont="1" applyFill="1" applyBorder="1" applyProtection="1"/>
    <xf numFmtId="0" fontId="37" fillId="4" borderId="18" xfId="0" applyFont="1" applyFill="1" applyBorder="1" applyAlignment="1" applyProtection="1">
      <alignment horizontal="left" vertical="center"/>
    </xf>
    <xf numFmtId="0" fontId="37" fillId="4" borderId="12" xfId="0" applyFont="1" applyFill="1" applyBorder="1" applyAlignment="1" applyProtection="1">
      <alignment horizontal="left" vertical="center"/>
    </xf>
    <xf numFmtId="0" fontId="39" fillId="14" borderId="17" xfId="0" applyFont="1" applyFill="1" applyBorder="1" applyProtection="1"/>
    <xf numFmtId="0" fontId="39" fillId="14" borderId="14" xfId="0" applyFont="1" applyFill="1" applyBorder="1" applyProtection="1"/>
    <xf numFmtId="0" fontId="39" fillId="14" borderId="15" xfId="0" applyFont="1" applyFill="1" applyBorder="1" applyProtection="1"/>
    <xf numFmtId="0" fontId="82" fillId="14" borderId="10" xfId="0" applyFont="1" applyFill="1" applyBorder="1" applyAlignment="1" applyProtection="1">
      <alignment horizontal="center" vertical="center" wrapText="1"/>
    </xf>
    <xf numFmtId="0" fontId="37" fillId="14" borderId="18" xfId="0" applyFont="1" applyFill="1" applyBorder="1" applyAlignment="1" applyProtection="1">
      <alignment horizontal="left" vertical="center"/>
    </xf>
    <xf numFmtId="0" fontId="37" fillId="14" borderId="12" xfId="0" applyFont="1" applyFill="1" applyBorder="1" applyAlignment="1" applyProtection="1">
      <alignment horizontal="left" vertical="center"/>
    </xf>
    <xf numFmtId="0" fontId="11" fillId="3" borderId="0" xfId="0" applyFont="1" applyFill="1" applyBorder="1" applyProtection="1"/>
    <xf numFmtId="0" fontId="70" fillId="6" borderId="0" xfId="0" applyFont="1" applyFill="1" applyBorder="1" applyProtection="1"/>
    <xf numFmtId="0" fontId="70" fillId="5" borderId="0" xfId="0" applyFont="1" applyFill="1" applyBorder="1" applyProtection="1"/>
    <xf numFmtId="0" fontId="15" fillId="3" borderId="0" xfId="0" applyFont="1" applyFill="1" applyBorder="1" applyProtection="1"/>
    <xf numFmtId="4" fontId="73" fillId="4" borderId="0" xfId="0" applyNumberFormat="1" applyFont="1" applyFill="1" applyBorder="1" applyAlignment="1" applyProtection="1"/>
    <xf numFmtId="4" fontId="39" fillId="3" borderId="0" xfId="0" applyNumberFormat="1" applyFont="1" applyFill="1" applyBorder="1" applyAlignment="1" applyProtection="1">
      <alignment horizontal="right" vertical="center" wrapText="1"/>
    </xf>
    <xf numFmtId="4" fontId="37" fillId="3" borderId="0" xfId="0" applyNumberFormat="1" applyFont="1" applyFill="1" applyBorder="1" applyAlignment="1" applyProtection="1">
      <alignment horizontal="right" vertical="center" wrapText="1"/>
    </xf>
    <xf numFmtId="4" fontId="34" fillId="4" borderId="0" xfId="0" applyNumberFormat="1" applyFont="1" applyFill="1" applyBorder="1" applyAlignment="1" applyProtection="1"/>
    <xf numFmtId="4" fontId="37" fillId="4" borderId="12" xfId="0" applyNumberFormat="1" applyFont="1" applyFill="1" applyBorder="1" applyAlignment="1" applyProtection="1">
      <alignment horizontal="left" vertical="center"/>
    </xf>
    <xf numFmtId="4" fontId="13" fillId="3" borderId="0" xfId="0" applyNumberFormat="1" applyFont="1" applyFill="1" applyBorder="1" applyProtection="1"/>
    <xf numFmtId="4" fontId="39" fillId="14" borderId="14" xfId="0" applyNumberFormat="1" applyFont="1" applyFill="1" applyBorder="1" applyProtection="1"/>
    <xf numFmtId="4" fontId="73" fillId="14" borderId="0" xfId="0" applyNumberFormat="1" applyFont="1" applyFill="1" applyBorder="1" applyAlignment="1" applyProtection="1"/>
    <xf numFmtId="4" fontId="34" fillId="14" borderId="0" xfId="0" applyNumberFormat="1" applyFont="1" applyFill="1" applyBorder="1" applyAlignment="1" applyProtection="1"/>
    <xf numFmtId="4" fontId="37" fillId="14" borderId="12" xfId="0" applyNumberFormat="1" applyFont="1" applyFill="1" applyBorder="1" applyAlignment="1" applyProtection="1">
      <alignment horizontal="left" vertical="center"/>
    </xf>
    <xf numFmtId="4" fontId="6" fillId="3" borderId="0" xfId="0" applyNumberFormat="1" applyFont="1" applyFill="1" applyBorder="1" applyProtection="1"/>
    <xf numFmtId="1" fontId="13" fillId="13" borderId="2" xfId="0" applyNumberFormat="1" applyFont="1" applyFill="1" applyBorder="1" applyAlignment="1" applyProtection="1">
      <alignment horizontal="center" vertical="center"/>
    </xf>
    <xf numFmtId="1" fontId="13" fillId="13" borderId="7" xfId="0" applyNumberFormat="1" applyFont="1" applyFill="1" applyBorder="1" applyAlignment="1" applyProtection="1">
      <alignment horizontal="center" vertical="center"/>
    </xf>
    <xf numFmtId="0" fontId="13" fillId="0" borderId="2" xfId="0" applyFont="1" applyFill="1" applyBorder="1" applyAlignment="1" applyProtection="1">
      <alignment horizontal="left" vertical="center"/>
    </xf>
    <xf numFmtId="0" fontId="13" fillId="3" borderId="0" xfId="0" applyFont="1" applyFill="1" applyBorder="1" applyAlignment="1" applyProtection="1">
      <alignment horizontal="left"/>
    </xf>
    <xf numFmtId="0" fontId="4" fillId="3" borderId="0" xfId="1" applyFill="1" applyBorder="1" applyAlignment="1" applyProtection="1">
      <alignment horizontal="left" indent="2"/>
    </xf>
    <xf numFmtId="0" fontId="34" fillId="3" borderId="0" xfId="0" applyFont="1" applyFill="1" applyBorder="1" applyAlignment="1">
      <alignment vertical="center" wrapText="1"/>
    </xf>
    <xf numFmtId="0" fontId="40" fillId="6" borderId="0" xfId="0" applyFont="1" applyFill="1" applyBorder="1"/>
    <xf numFmtId="0" fontId="14" fillId="3" borderId="0" xfId="1" applyFont="1" applyFill="1" applyBorder="1" applyAlignment="1" applyProtection="1"/>
    <xf numFmtId="0" fontId="23" fillId="4" borderId="19" xfId="0" applyFont="1" applyFill="1" applyBorder="1" applyAlignment="1">
      <alignment horizontal="center" vertical="center" wrapText="1"/>
    </xf>
    <xf numFmtId="0" fontId="6" fillId="0" borderId="1" xfId="0" applyFont="1" applyFill="1" applyBorder="1" applyAlignment="1">
      <alignment horizontal="center" vertical="center" wrapText="1"/>
    </xf>
    <xf numFmtId="167" fontId="48" fillId="0" borderId="8" xfId="0" applyNumberFormat="1" applyFont="1" applyFill="1" applyBorder="1" applyAlignment="1" applyProtection="1">
      <alignment horizontal="left" vertical="center"/>
    </xf>
    <xf numFmtId="0" fontId="100" fillId="3" borderId="0" xfId="0" applyFont="1" applyFill="1"/>
    <xf numFmtId="0" fontId="100" fillId="3" borderId="0" xfId="0" applyFont="1" applyFill="1" applyAlignment="1">
      <alignment horizontal="center" vertical="center" wrapText="1"/>
    </xf>
    <xf numFmtId="0" fontId="100" fillId="9" borderId="1" xfId="0" applyFont="1" applyFill="1" applyBorder="1" applyAlignment="1">
      <alignment horizontal="center" vertical="center"/>
    </xf>
    <xf numFmtId="2" fontId="11" fillId="0" borderId="20" xfId="0" applyNumberFormat="1" applyFont="1" applyFill="1" applyBorder="1" applyAlignment="1">
      <alignment vertical="center"/>
    </xf>
    <xf numFmtId="0" fontId="11" fillId="0" borderId="21" xfId="0" applyFont="1" applyFill="1" applyBorder="1" applyAlignment="1">
      <alignment vertical="center"/>
    </xf>
    <xf numFmtId="168" fontId="50" fillId="15" borderId="0" xfId="0" applyNumberFormat="1" applyFont="1" applyFill="1" applyBorder="1" applyAlignment="1" applyProtection="1">
      <alignment vertical="center"/>
    </xf>
    <xf numFmtId="168" fontId="39" fillId="15" borderId="0" xfId="0" applyNumberFormat="1" applyFont="1" applyFill="1" applyBorder="1" applyAlignment="1" applyProtection="1">
      <alignment vertical="center"/>
    </xf>
    <xf numFmtId="0" fontId="80" fillId="4" borderId="0" xfId="0" applyFont="1" applyFill="1" applyBorder="1" applyAlignment="1" applyProtection="1">
      <alignment horizontal="left" vertical="center"/>
    </xf>
    <xf numFmtId="167" fontId="80" fillId="16" borderId="0" xfId="0" applyNumberFormat="1" applyFont="1" applyFill="1" applyBorder="1" applyAlignment="1" applyProtection="1">
      <alignment horizontal="left" vertical="center"/>
    </xf>
    <xf numFmtId="167" fontId="81" fillId="14" borderId="0" xfId="0" applyNumberFormat="1" applyFont="1" applyFill="1" applyBorder="1" applyAlignment="1" applyProtection="1">
      <alignment horizontal="left"/>
    </xf>
    <xf numFmtId="167" fontId="80" fillId="17" borderId="0" xfId="0" applyNumberFormat="1" applyFont="1" applyFill="1" applyBorder="1" applyAlignment="1" applyProtection="1">
      <alignment horizontal="left" vertical="center"/>
    </xf>
    <xf numFmtId="0" fontId="102" fillId="3" borderId="0" xfId="0" applyFont="1" applyFill="1" applyBorder="1" applyProtection="1"/>
    <xf numFmtId="0" fontId="90" fillId="4" borderId="22" xfId="0" applyFont="1" applyFill="1" applyBorder="1" applyAlignment="1">
      <alignment horizontal="center" vertical="center" wrapText="1"/>
    </xf>
    <xf numFmtId="167" fontId="103" fillId="4" borderId="0" xfId="0" applyNumberFormat="1" applyFont="1" applyFill="1" applyBorder="1" applyAlignment="1" applyProtection="1"/>
    <xf numFmtId="0" fontId="104" fillId="4" borderId="11" xfId="0" applyFont="1" applyFill="1" applyBorder="1" applyAlignment="1" applyProtection="1">
      <alignment vertical="center"/>
    </xf>
    <xf numFmtId="0" fontId="0" fillId="3" borderId="0" xfId="0" applyFill="1" applyBorder="1" applyAlignment="1" applyProtection="1">
      <alignment horizontal="center"/>
    </xf>
    <xf numFmtId="0" fontId="10" fillId="3" borderId="0" xfId="0" applyFont="1" applyFill="1" applyBorder="1" applyAlignment="1" applyProtection="1">
      <alignment horizontal="center" vertical="center" wrapText="1"/>
    </xf>
    <xf numFmtId="0" fontId="33" fillId="3" borderId="0" xfId="0" applyFont="1" applyFill="1" applyBorder="1" applyProtection="1"/>
    <xf numFmtId="0" fontId="89" fillId="4" borderId="0" xfId="0" applyFont="1" applyFill="1" applyBorder="1" applyAlignment="1" applyProtection="1">
      <alignment horizontal="center" vertical="center" wrapText="1"/>
    </xf>
    <xf numFmtId="0" fontId="89" fillId="4" borderId="0" xfId="0" applyFont="1" applyFill="1" applyBorder="1" applyAlignment="1" applyProtection="1">
      <alignment horizontal="left" vertical="center" wrapText="1"/>
    </xf>
    <xf numFmtId="0" fontId="89" fillId="14" borderId="10" xfId="0" applyFont="1" applyFill="1" applyBorder="1" applyAlignment="1" applyProtection="1">
      <alignment wrapText="1"/>
    </xf>
    <xf numFmtId="0" fontId="89" fillId="14" borderId="0" xfId="0" applyFont="1" applyFill="1" applyBorder="1" applyAlignment="1" applyProtection="1">
      <alignment horizontal="left" wrapText="1"/>
    </xf>
    <xf numFmtId="0" fontId="82" fillId="4" borderId="0" xfId="0" applyFont="1" applyFill="1" applyBorder="1" applyAlignment="1" applyProtection="1">
      <alignment horizontal="left" vertical="center" wrapText="1"/>
    </xf>
    <xf numFmtId="0" fontId="82" fillId="4" borderId="23" xfId="0" applyFont="1" applyFill="1" applyBorder="1" applyAlignment="1" applyProtection="1">
      <alignment horizontal="left" vertical="center" wrapText="1"/>
    </xf>
    <xf numFmtId="0" fontId="39" fillId="14" borderId="14" xfId="0" applyFont="1" applyFill="1" applyBorder="1" applyAlignment="1" applyProtection="1">
      <alignment horizontal="left"/>
    </xf>
    <xf numFmtId="0" fontId="82" fillId="14" borderId="0" xfId="0" applyFont="1" applyFill="1" applyBorder="1" applyAlignment="1" applyProtection="1">
      <alignment horizontal="left" vertical="center" wrapText="1"/>
    </xf>
    <xf numFmtId="0" fontId="62" fillId="14" borderId="0" xfId="0" applyFont="1" applyFill="1" applyBorder="1" applyAlignment="1" applyProtection="1">
      <alignment horizontal="left" vertical="center" wrapText="1"/>
    </xf>
    <xf numFmtId="0" fontId="23" fillId="14" borderId="10" xfId="0" applyFont="1" applyFill="1" applyBorder="1" applyAlignment="1" applyProtection="1">
      <alignment horizontal="center" wrapText="1"/>
    </xf>
    <xf numFmtId="0" fontId="70" fillId="6" borderId="0" xfId="0" applyFont="1" applyFill="1" applyBorder="1" applyAlignment="1" applyProtection="1">
      <alignment horizontal="right"/>
    </xf>
    <xf numFmtId="0" fontId="70" fillId="5" borderId="0" xfId="0" applyFont="1" applyFill="1" applyBorder="1" applyAlignment="1" applyProtection="1">
      <alignment horizontal="right"/>
    </xf>
    <xf numFmtId="0" fontId="70" fillId="6" borderId="0" xfId="0" applyFont="1" applyFill="1" applyBorder="1" applyAlignment="1" applyProtection="1"/>
    <xf numFmtId="0" fontId="70" fillId="5" borderId="0" xfId="0" applyFont="1" applyFill="1" applyBorder="1" applyAlignment="1" applyProtection="1"/>
    <xf numFmtId="0" fontId="94" fillId="9" borderId="20" xfId="0" applyFont="1" applyFill="1" applyBorder="1" applyAlignment="1">
      <alignment horizontal="left"/>
    </xf>
    <xf numFmtId="0" fontId="94" fillId="9" borderId="24" xfId="0" applyFont="1" applyFill="1" applyBorder="1" applyAlignment="1">
      <alignment horizontal="left"/>
    </xf>
    <xf numFmtId="0" fontId="94" fillId="9" borderId="2" xfId="0" applyFont="1" applyFill="1" applyBorder="1" applyAlignment="1">
      <alignment horizontal="left"/>
    </xf>
    <xf numFmtId="0" fontId="56" fillId="3" borderId="0" xfId="0" applyFont="1" applyFill="1" applyBorder="1" applyAlignment="1" applyProtection="1">
      <alignment horizontal="left" vertical="center" wrapText="1"/>
    </xf>
    <xf numFmtId="4" fontId="6" fillId="12" borderId="8" xfId="0" applyNumberFormat="1" applyFont="1" applyFill="1" applyBorder="1" applyAlignment="1" applyProtection="1">
      <alignment horizontal="right" vertical="center"/>
    </xf>
    <xf numFmtId="0" fontId="93" fillId="4" borderId="1" xfId="0" applyFont="1" applyFill="1" applyBorder="1" applyAlignment="1">
      <alignment horizontal="center" vertical="center" wrapText="1"/>
    </xf>
    <xf numFmtId="4" fontId="6" fillId="11" borderId="8" xfId="0" applyNumberFormat="1" applyFont="1" applyFill="1" applyBorder="1" applyAlignment="1" applyProtection="1">
      <alignment horizontal="right" vertical="center" wrapText="1"/>
    </xf>
    <xf numFmtId="0" fontId="105" fillId="6" borderId="0" xfId="0" applyFont="1" applyFill="1" applyBorder="1" applyAlignment="1" applyProtection="1">
      <alignment horizontal="left" vertical="center"/>
    </xf>
    <xf numFmtId="0" fontId="105" fillId="5" borderId="0" xfId="0" applyFont="1" applyFill="1" applyBorder="1" applyAlignment="1" applyProtection="1">
      <alignment horizontal="left" vertical="center"/>
    </xf>
    <xf numFmtId="0" fontId="24" fillId="3" borderId="0" xfId="0" applyFont="1" applyFill="1" applyBorder="1" applyAlignment="1" applyProtection="1">
      <alignment horizontal="left" vertical="center"/>
    </xf>
    <xf numFmtId="0" fontId="6" fillId="3" borderId="0" xfId="0" applyFont="1" applyFill="1" applyBorder="1" applyAlignment="1" applyProtection="1">
      <alignment horizontal="left" vertical="center"/>
    </xf>
    <xf numFmtId="0" fontId="106" fillId="3" borderId="0" xfId="0" applyFont="1" applyFill="1" applyBorder="1" applyAlignment="1" applyProtection="1">
      <alignment horizontal="left" vertical="center"/>
    </xf>
    <xf numFmtId="0" fontId="64" fillId="3" borderId="0" xfId="0" applyFont="1" applyFill="1" applyBorder="1" applyAlignment="1" applyProtection="1">
      <alignment horizontal="left" vertical="center"/>
    </xf>
    <xf numFmtId="0" fontId="97" fillId="6" borderId="0" xfId="0"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0" fontId="96" fillId="3" borderId="0" xfId="0" applyFont="1" applyFill="1" applyBorder="1" applyAlignment="1" applyProtection="1">
      <alignment horizontal="left" vertical="center"/>
    </xf>
    <xf numFmtId="0" fontId="71" fillId="3" borderId="0" xfId="0" applyFont="1" applyFill="1" applyBorder="1" applyAlignment="1" applyProtection="1"/>
    <xf numFmtId="0" fontId="71" fillId="3" borderId="0" xfId="0" applyFont="1" applyFill="1" applyBorder="1" applyAlignment="1" applyProtection="1">
      <alignment horizontal="right"/>
    </xf>
    <xf numFmtId="0" fontId="23" fillId="18" borderId="0" xfId="0" applyFont="1" applyFill="1" applyBorder="1" applyAlignment="1" applyProtection="1">
      <alignment horizontal="center" vertical="center" wrapText="1"/>
    </xf>
    <xf numFmtId="0" fontId="23" fillId="18" borderId="0" xfId="0" applyFont="1" applyFill="1" applyBorder="1" applyAlignment="1" applyProtection="1">
      <alignment horizontal="center" vertical="top" wrapText="1"/>
    </xf>
    <xf numFmtId="0" fontId="63" fillId="19" borderId="0" xfId="0" applyFont="1" applyFill="1" applyBorder="1" applyAlignment="1" applyProtection="1">
      <alignment horizontal="center" vertical="center" wrapText="1"/>
    </xf>
    <xf numFmtId="0" fontId="12" fillId="18" borderId="0" xfId="0" applyFont="1" applyFill="1" applyBorder="1" applyAlignment="1" applyProtection="1">
      <alignment horizontal="center" vertical="center" wrapText="1"/>
    </xf>
    <xf numFmtId="0" fontId="24" fillId="19" borderId="0" xfId="0" applyFont="1" applyFill="1" applyBorder="1" applyProtection="1"/>
    <xf numFmtId="0" fontId="23" fillId="19" borderId="0" xfId="0" applyFont="1" applyFill="1" applyBorder="1" applyAlignment="1" applyProtection="1">
      <alignment horizontal="center" vertical="center" wrapText="1"/>
    </xf>
    <xf numFmtId="4" fontId="24" fillId="12" borderId="1" xfId="0" applyNumberFormat="1" applyFont="1" applyFill="1" applyBorder="1" applyAlignment="1" applyProtection="1">
      <alignment horizontal="right" vertical="center"/>
    </xf>
    <xf numFmtId="0" fontId="107" fillId="3" borderId="0" xfId="0" applyFont="1" applyFill="1" applyBorder="1" applyProtection="1"/>
    <xf numFmtId="0" fontId="11" fillId="3" borderId="26" xfId="0" applyFont="1" applyFill="1" applyBorder="1" applyProtection="1"/>
    <xf numFmtId="0" fontId="6" fillId="3" borderId="26" xfId="0" applyFont="1" applyFill="1" applyBorder="1" applyAlignment="1" applyProtection="1">
      <alignment horizontal="right"/>
    </xf>
    <xf numFmtId="0" fontId="23" fillId="4" borderId="0" xfId="0" applyFont="1" applyFill="1" applyBorder="1" applyAlignment="1" applyProtection="1">
      <alignment horizontal="right" vertical="center"/>
    </xf>
    <xf numFmtId="0" fontId="23" fillId="14" borderId="0" xfId="0" applyFont="1" applyFill="1" applyBorder="1" applyAlignment="1" applyProtection="1">
      <alignment horizontal="right" vertical="center"/>
    </xf>
    <xf numFmtId="167" fontId="81" fillId="4" borderId="0" xfId="0" applyNumberFormat="1" applyFont="1" applyFill="1" applyBorder="1" applyAlignment="1" applyProtection="1">
      <alignment horizontal="right"/>
    </xf>
    <xf numFmtId="0" fontId="104" fillId="4" borderId="0" xfId="0" applyFont="1" applyFill="1" applyBorder="1" applyAlignment="1" applyProtection="1">
      <alignment horizontal="right" vertical="center"/>
    </xf>
    <xf numFmtId="0" fontId="39" fillId="14" borderId="14" xfId="0" applyFont="1" applyFill="1" applyBorder="1" applyAlignment="1" applyProtection="1">
      <alignment horizontal="right"/>
    </xf>
    <xf numFmtId="167" fontId="81" fillId="14" borderId="0" xfId="0" applyNumberFormat="1" applyFont="1" applyFill="1" applyBorder="1" applyAlignment="1" applyProtection="1">
      <alignment horizontal="right"/>
    </xf>
    <xf numFmtId="0" fontId="80" fillId="14" borderId="0" xfId="0" applyFont="1" applyFill="1" applyBorder="1" applyAlignment="1" applyProtection="1">
      <alignment horizontal="right" vertical="center"/>
    </xf>
    <xf numFmtId="0" fontId="6" fillId="3" borderId="26" xfId="0" applyFont="1" applyFill="1" applyBorder="1" applyAlignment="1" applyProtection="1">
      <alignment horizontal="left" vertical="center"/>
    </xf>
    <xf numFmtId="49" fontId="6" fillId="8" borderId="8" xfId="0" applyNumberFormat="1" applyFont="1" applyFill="1" applyBorder="1" applyAlignment="1" applyProtection="1">
      <alignment horizontal="center" vertical="center" wrapText="1"/>
    </xf>
    <xf numFmtId="0" fontId="127" fillId="22" borderId="0" xfId="0" applyFont="1" applyFill="1" applyBorder="1" applyAlignment="1" applyProtection="1">
      <alignment horizontal="left" vertical="center"/>
    </xf>
    <xf numFmtId="0" fontId="128" fillId="22" borderId="0" xfId="0" applyFont="1" applyFill="1" applyBorder="1" applyProtection="1"/>
    <xf numFmtId="0" fontId="127" fillId="22" borderId="0" xfId="0" applyFont="1" applyFill="1" applyBorder="1" applyProtection="1"/>
    <xf numFmtId="4" fontId="129" fillId="22" borderId="0" xfId="0" applyNumberFormat="1" applyFont="1" applyFill="1" applyBorder="1" applyAlignment="1" applyProtection="1">
      <alignment vertical="center" wrapText="1"/>
    </xf>
    <xf numFmtId="167" fontId="129" fillId="22" borderId="0" xfId="0" applyNumberFormat="1" applyFont="1" applyFill="1" applyBorder="1" applyAlignment="1" applyProtection="1">
      <alignment horizontal="left" vertical="center" wrapText="1"/>
    </xf>
    <xf numFmtId="0" fontId="130" fillId="22" borderId="0" xfId="0" applyFont="1" applyFill="1" applyBorder="1" applyAlignment="1" applyProtection="1">
      <alignment vertical="center" wrapText="1"/>
    </xf>
    <xf numFmtId="0" fontId="129" fillId="22" borderId="0" xfId="0" applyFont="1" applyFill="1" applyBorder="1" applyAlignment="1" applyProtection="1">
      <alignment vertical="center" wrapText="1"/>
    </xf>
    <xf numFmtId="4" fontId="129" fillId="22" borderId="0" xfId="0" applyNumberFormat="1" applyFont="1" applyFill="1" applyBorder="1" applyAlignment="1" applyProtection="1">
      <alignment horizontal="right" vertical="center" wrapText="1"/>
    </xf>
    <xf numFmtId="4" fontId="130" fillId="22" borderId="0" xfId="0" applyNumberFormat="1" applyFont="1" applyFill="1" applyBorder="1" applyAlignment="1" applyProtection="1">
      <alignment horizontal="right" vertical="center" wrapText="1"/>
    </xf>
    <xf numFmtId="167" fontId="130" fillId="22" borderId="0" xfId="0" applyNumberFormat="1" applyFont="1" applyFill="1" applyBorder="1" applyAlignment="1" applyProtection="1">
      <alignment horizontal="center" vertical="center" wrapText="1"/>
    </xf>
    <xf numFmtId="0" fontId="40" fillId="9" borderId="1" xfId="0" applyFont="1" applyFill="1" applyBorder="1" applyAlignment="1">
      <alignment horizontal="center" vertical="center"/>
    </xf>
    <xf numFmtId="0" fontId="40" fillId="9" borderId="27" xfId="0" applyFont="1" applyFill="1" applyBorder="1" applyAlignment="1">
      <alignment horizontal="center" vertical="center"/>
    </xf>
    <xf numFmtId="165" fontId="6" fillId="0" borderId="8" xfId="0" applyNumberFormat="1" applyFont="1" applyFill="1" applyBorder="1" applyAlignment="1" applyProtection="1">
      <alignment horizontal="right" vertical="center" wrapText="1"/>
    </xf>
    <xf numFmtId="0" fontId="24" fillId="0" borderId="8" xfId="0" applyFont="1" applyFill="1" applyBorder="1" applyAlignment="1" applyProtection="1">
      <alignment horizontal="center" vertical="center"/>
    </xf>
    <xf numFmtId="0" fontId="24" fillId="0" borderId="1" xfId="0" applyFont="1" applyFill="1" applyBorder="1" applyAlignment="1" applyProtection="1">
      <alignment horizontal="center" vertical="center"/>
    </xf>
    <xf numFmtId="0" fontId="24" fillId="8" borderId="25" xfId="0" applyFont="1" applyFill="1" applyBorder="1" applyAlignment="1" applyProtection="1">
      <alignment horizontal="center" vertical="center"/>
    </xf>
    <xf numFmtId="0" fontId="129" fillId="22" borderId="0" xfId="0" applyFont="1" applyFill="1" applyBorder="1" applyAlignment="1" applyProtection="1">
      <alignment vertical="center"/>
    </xf>
    <xf numFmtId="0" fontId="62" fillId="3" borderId="0" xfId="0" applyFont="1" applyFill="1" applyBorder="1" applyAlignment="1">
      <alignment horizontal="left"/>
    </xf>
    <xf numFmtId="14" fontId="11" fillId="9" borderId="20" xfId="0" applyNumberFormat="1" applyFont="1" applyFill="1" applyBorder="1" applyAlignment="1">
      <alignment horizontal="center" vertical="center"/>
    </xf>
    <xf numFmtId="0" fontId="24" fillId="9" borderId="24" xfId="0" applyFont="1" applyFill="1" applyBorder="1" applyAlignment="1">
      <alignment horizontal="left"/>
    </xf>
    <xf numFmtId="0" fontId="24" fillId="9" borderId="2" xfId="0" applyFont="1" applyFill="1" applyBorder="1" applyAlignment="1">
      <alignment horizontal="left"/>
    </xf>
    <xf numFmtId="0" fontId="24" fillId="9" borderId="24" xfId="0" applyFont="1" applyFill="1" applyBorder="1" applyAlignment="1"/>
    <xf numFmtId="0" fontId="24" fillId="9" borderId="2" xfId="0" applyFont="1" applyFill="1" applyBorder="1" applyAlignment="1"/>
    <xf numFmtId="165" fontId="13" fillId="3" borderId="0" xfId="0" applyNumberFormat="1" applyFont="1" applyFill="1" applyBorder="1"/>
    <xf numFmtId="0" fontId="13" fillId="23" borderId="28" xfId="0" applyFont="1" applyFill="1" applyBorder="1" applyAlignment="1" applyProtection="1">
      <alignment horizontal="left" vertical="top" wrapText="1"/>
    </xf>
    <xf numFmtId="0" fontId="13" fillId="23" borderId="0" xfId="0" applyFont="1" applyFill="1" applyBorder="1" applyAlignment="1" applyProtection="1">
      <alignment horizontal="left" vertical="top" wrapText="1"/>
    </xf>
    <xf numFmtId="0" fontId="13" fillId="23" borderId="29" xfId="0" applyFont="1" applyFill="1" applyBorder="1" applyAlignment="1" applyProtection="1">
      <alignment horizontal="left" vertical="top" wrapText="1"/>
    </xf>
    <xf numFmtId="0" fontId="13" fillId="23" borderId="30" xfId="0" applyFont="1" applyFill="1" applyBorder="1" applyAlignment="1" applyProtection="1">
      <alignment horizontal="left" vertical="top" wrapText="1"/>
    </xf>
    <xf numFmtId="0" fontId="13" fillId="23" borderId="31" xfId="0" applyFont="1" applyFill="1" applyBorder="1" applyAlignment="1" applyProtection="1">
      <alignment horizontal="left" vertical="top" wrapText="1"/>
    </xf>
    <xf numFmtId="0" fontId="13" fillId="23" borderId="32" xfId="0" applyFont="1" applyFill="1" applyBorder="1" applyAlignment="1" applyProtection="1">
      <alignment horizontal="left" vertical="top" wrapText="1"/>
    </xf>
    <xf numFmtId="0" fontId="11" fillId="23" borderId="33" xfId="0" applyFont="1" applyFill="1" applyBorder="1" applyAlignment="1" applyProtection="1">
      <alignment vertical="center" wrapText="1"/>
    </xf>
    <xf numFmtId="0" fontId="11" fillId="23" borderId="0" xfId="0" applyFont="1" applyFill="1" applyBorder="1" applyAlignment="1" applyProtection="1">
      <alignment vertical="center" wrapText="1"/>
    </xf>
    <xf numFmtId="0" fontId="11" fillId="23" borderId="34" xfId="0" applyFont="1" applyFill="1" applyBorder="1" applyAlignment="1" applyProtection="1">
      <alignment vertical="center" wrapText="1"/>
    </xf>
    <xf numFmtId="0" fontId="11" fillId="23" borderId="33" xfId="0" applyFont="1" applyFill="1" applyBorder="1" applyAlignment="1" applyProtection="1">
      <alignment horizontal="left" vertical="center"/>
    </xf>
    <xf numFmtId="0" fontId="11" fillId="23" borderId="0" xfId="0" applyFont="1" applyFill="1" applyBorder="1" applyAlignment="1" applyProtection="1">
      <alignment horizontal="left" vertical="center"/>
    </xf>
    <xf numFmtId="0" fontId="11" fillId="23" borderId="34" xfId="0" applyFont="1" applyFill="1" applyBorder="1" applyAlignment="1" applyProtection="1">
      <alignment horizontal="left" vertical="center"/>
    </xf>
    <xf numFmtId="0" fontId="11" fillId="23" borderId="35" xfId="0" applyFont="1" applyFill="1" applyBorder="1" applyAlignment="1" applyProtection="1">
      <alignment vertical="top" wrapText="1"/>
    </xf>
    <xf numFmtId="0" fontId="11" fillId="23" borderId="36" xfId="0" applyFont="1" applyFill="1" applyBorder="1" applyAlignment="1" applyProtection="1">
      <alignment vertical="top" wrapText="1"/>
    </xf>
    <xf numFmtId="0" fontId="11" fillId="23" borderId="37" xfId="0" applyFont="1" applyFill="1" applyBorder="1" applyAlignment="1" applyProtection="1">
      <alignment vertical="top" wrapText="1"/>
    </xf>
    <xf numFmtId="0" fontId="13" fillId="23" borderId="30" xfId="0" applyFont="1" applyFill="1" applyBorder="1" applyAlignment="1" applyProtection="1">
      <alignment horizontal="left" indent="4"/>
    </xf>
    <xf numFmtId="0" fontId="13" fillId="23" borderId="31" xfId="0" applyFont="1" applyFill="1" applyBorder="1" applyAlignment="1" applyProtection="1">
      <alignment horizontal="left" indent="4"/>
    </xf>
    <xf numFmtId="0" fontId="13" fillId="23" borderId="32" xfId="0" applyFont="1" applyFill="1" applyBorder="1" applyAlignment="1" applyProtection="1">
      <alignment horizontal="left" indent="4"/>
    </xf>
    <xf numFmtId="0" fontId="11" fillId="24" borderId="28" xfId="0" applyFont="1" applyFill="1" applyBorder="1" applyAlignment="1" applyProtection="1"/>
    <xf numFmtId="0" fontId="11" fillId="23" borderId="38" xfId="0" applyFont="1" applyFill="1" applyBorder="1" applyAlignment="1" applyProtection="1">
      <alignment vertical="top" wrapText="1"/>
    </xf>
    <xf numFmtId="2" fontId="60" fillId="24" borderId="13" xfId="0" applyNumberFormat="1" applyFont="1" applyFill="1" applyBorder="1" applyAlignment="1" applyProtection="1">
      <alignment horizontal="right"/>
      <protection locked="0"/>
    </xf>
    <xf numFmtId="0" fontId="60" fillId="24" borderId="39" xfId="0" applyFont="1" applyFill="1" applyBorder="1" applyAlignment="1" applyProtection="1">
      <alignment horizontal="right"/>
      <protection locked="0"/>
    </xf>
    <xf numFmtId="2" fontId="60" fillId="24" borderId="40" xfId="0" applyNumberFormat="1" applyFont="1" applyFill="1" applyBorder="1" applyAlignment="1" applyProtection="1">
      <alignment horizontal="right"/>
      <protection locked="0"/>
    </xf>
    <xf numFmtId="0" fontId="60" fillId="24" borderId="41" xfId="0" applyFont="1" applyFill="1" applyBorder="1" applyAlignment="1" applyProtection="1">
      <alignment horizontal="right"/>
      <protection locked="0"/>
    </xf>
    <xf numFmtId="0" fontId="11" fillId="23" borderId="28" xfId="0" applyFont="1" applyFill="1" applyBorder="1" applyAlignment="1" applyProtection="1">
      <alignment horizontal="left" vertical="center" wrapText="1" indent="1"/>
    </xf>
    <xf numFmtId="0" fontId="11" fillId="23" borderId="0" xfId="0" applyFont="1" applyFill="1" applyBorder="1" applyAlignment="1" applyProtection="1">
      <alignment horizontal="left" vertical="center" wrapText="1" indent="1"/>
    </xf>
    <xf numFmtId="0" fontId="11" fillId="23" borderId="29" xfId="0" applyFont="1" applyFill="1" applyBorder="1" applyAlignment="1" applyProtection="1">
      <alignment horizontal="left" vertical="center" wrapText="1" indent="1"/>
    </xf>
    <xf numFmtId="0" fontId="11" fillId="24" borderId="42" xfId="0" applyFont="1" applyFill="1" applyBorder="1" applyAlignment="1" applyProtection="1"/>
    <xf numFmtId="0" fontId="11" fillId="24" borderId="43" xfId="0" applyFont="1" applyFill="1" applyBorder="1" applyAlignment="1" applyProtection="1"/>
    <xf numFmtId="2" fontId="60" fillId="24" borderId="1" xfId="0" applyNumberFormat="1" applyFont="1" applyFill="1" applyBorder="1" applyAlignment="1" applyProtection="1">
      <alignment horizontal="right"/>
      <protection locked="0"/>
    </xf>
    <xf numFmtId="0" fontId="60" fillId="24" borderId="1" xfId="0" applyFont="1" applyFill="1" applyBorder="1" applyAlignment="1" applyProtection="1">
      <alignment horizontal="right"/>
      <protection locked="0"/>
    </xf>
    <xf numFmtId="2" fontId="60" fillId="24" borderId="44" xfId="0" applyNumberFormat="1" applyFont="1" applyFill="1" applyBorder="1" applyAlignment="1" applyProtection="1">
      <alignment horizontal="right"/>
      <protection locked="0"/>
    </xf>
    <xf numFmtId="0" fontId="60" fillId="24" borderId="44" xfId="0" applyFont="1" applyFill="1" applyBorder="1" applyAlignment="1" applyProtection="1">
      <alignment horizontal="right"/>
      <protection locked="0"/>
    </xf>
    <xf numFmtId="0" fontId="33" fillId="24" borderId="0" xfId="0" applyFont="1" applyFill="1" applyBorder="1" applyAlignment="1" applyProtection="1">
      <alignment horizontal="center"/>
    </xf>
    <xf numFmtId="2" fontId="58" fillId="24" borderId="0" xfId="0" applyNumberFormat="1" applyFont="1" applyFill="1" applyBorder="1" applyAlignment="1" applyProtection="1">
      <alignment horizontal="right"/>
    </xf>
    <xf numFmtId="0" fontId="58" fillId="24" borderId="0" xfId="0" applyFont="1" applyFill="1" applyBorder="1" applyAlignment="1" applyProtection="1">
      <alignment horizontal="right"/>
    </xf>
    <xf numFmtId="0" fontId="59" fillId="24" borderId="0" xfId="0" applyFont="1" applyFill="1" applyBorder="1" applyAlignment="1" applyProtection="1">
      <alignment horizontal="center" vertical="center"/>
    </xf>
    <xf numFmtId="0" fontId="11" fillId="23" borderId="29" xfId="0" applyFont="1" applyFill="1" applyBorder="1" applyAlignment="1" applyProtection="1">
      <alignment vertical="top" wrapText="1"/>
    </xf>
    <xf numFmtId="0" fontId="11" fillId="23" borderId="28" xfId="0" applyFont="1" applyFill="1" applyBorder="1" applyAlignment="1" applyProtection="1">
      <alignment horizontal="left" vertical="center" wrapText="1"/>
    </xf>
    <xf numFmtId="0" fontId="11" fillId="23" borderId="0" xfId="0" applyFont="1" applyFill="1" applyBorder="1" applyAlignment="1" applyProtection="1">
      <alignment horizontal="left" vertical="center" wrapText="1"/>
    </xf>
    <xf numFmtId="0" fontId="11" fillId="23" borderId="29" xfId="0" applyFont="1" applyFill="1" applyBorder="1" applyAlignment="1" applyProtection="1">
      <alignment horizontal="left" vertical="center" wrapText="1"/>
    </xf>
    <xf numFmtId="0" fontId="11" fillId="23" borderId="28" xfId="0" applyFont="1" applyFill="1" applyBorder="1" applyAlignment="1" applyProtection="1">
      <alignment horizontal="left" vertical="center" indent="2"/>
    </xf>
    <xf numFmtId="0" fontId="11" fillId="23" borderId="0" xfId="0" applyFont="1" applyFill="1" applyBorder="1" applyAlignment="1" applyProtection="1">
      <alignment horizontal="left" vertical="center" indent="2"/>
    </xf>
    <xf numFmtId="0" fontId="11" fillId="23" borderId="29" xfId="0" applyFont="1" applyFill="1" applyBorder="1" applyAlignment="1" applyProtection="1">
      <alignment horizontal="left" vertical="center" indent="2"/>
    </xf>
    <xf numFmtId="0" fontId="57" fillId="24" borderId="45" xfId="0" applyFont="1" applyFill="1" applyBorder="1" applyProtection="1"/>
    <xf numFmtId="0" fontId="57" fillId="24" borderId="28" xfId="0" applyFont="1" applyFill="1" applyBorder="1" applyProtection="1"/>
    <xf numFmtId="0" fontId="14" fillId="23" borderId="28" xfId="1" applyFont="1" applyFill="1" applyBorder="1" applyAlignment="1" applyProtection="1">
      <alignment horizontal="left" vertical="center" indent="3"/>
    </xf>
    <xf numFmtId="0" fontId="14" fillId="23" borderId="0" xfId="1" applyFont="1" applyFill="1" applyBorder="1" applyAlignment="1" applyProtection="1">
      <alignment horizontal="left" vertical="center" indent="3"/>
    </xf>
    <xf numFmtId="0" fontId="14" fillId="23" borderId="29" xfId="1" applyFont="1" applyFill="1" applyBorder="1" applyAlignment="1" applyProtection="1">
      <alignment horizontal="left" vertical="center" indent="3"/>
    </xf>
    <xf numFmtId="0" fontId="13" fillId="25" borderId="46" xfId="0" applyFont="1" applyFill="1" applyBorder="1" applyAlignment="1" applyProtection="1">
      <alignment horizontal="center" vertical="center"/>
    </xf>
    <xf numFmtId="0" fontId="13" fillId="25" borderId="1" xfId="0" applyFont="1" applyFill="1" applyBorder="1" applyAlignment="1" applyProtection="1">
      <alignment horizontal="center" vertical="center"/>
    </xf>
    <xf numFmtId="0" fontId="14" fillId="23" borderId="28" xfId="1" applyFont="1" applyFill="1" applyBorder="1" applyAlignment="1" applyProtection="1">
      <alignment horizontal="left" vertical="top" wrapText="1"/>
    </xf>
    <xf numFmtId="0" fontId="14" fillId="23" borderId="0" xfId="1" applyFont="1" applyFill="1" applyBorder="1" applyAlignment="1" applyProtection="1">
      <alignment horizontal="left" vertical="top" wrapText="1"/>
    </xf>
    <xf numFmtId="0" fontId="14" fillId="23" borderId="29" xfId="1" applyFont="1" applyFill="1" applyBorder="1" applyAlignment="1" applyProtection="1">
      <alignment horizontal="left" vertical="top" wrapText="1"/>
    </xf>
    <xf numFmtId="0" fontId="13" fillId="23" borderId="28" xfId="0" applyFont="1" applyFill="1" applyBorder="1" applyAlignment="1" applyProtection="1">
      <alignment horizontal="left" vertical="center"/>
    </xf>
    <xf numFmtId="0" fontId="13" fillId="23" borderId="0" xfId="0" applyFont="1" applyFill="1" applyBorder="1" applyAlignment="1" applyProtection="1">
      <alignment horizontal="left" vertical="center"/>
    </xf>
    <xf numFmtId="0" fontId="13" fillId="23" borderId="29" xfId="0" applyFont="1" applyFill="1" applyBorder="1" applyAlignment="1" applyProtection="1">
      <alignment horizontal="left" vertical="center"/>
    </xf>
    <xf numFmtId="0" fontId="13" fillId="23" borderId="28" xfId="0" applyFont="1" applyFill="1" applyBorder="1" applyAlignment="1" applyProtection="1">
      <alignment horizontal="left" vertical="center" wrapText="1"/>
    </xf>
    <xf numFmtId="0" fontId="13" fillId="23" borderId="0" xfId="0" applyFont="1" applyFill="1" applyBorder="1" applyAlignment="1" applyProtection="1">
      <alignment horizontal="left" vertical="center" wrapText="1"/>
    </xf>
    <xf numFmtId="0" fontId="13" fillId="23" borderId="29" xfId="0" applyFont="1" applyFill="1" applyBorder="1" applyAlignment="1" applyProtection="1">
      <alignment horizontal="left" vertical="center" wrapText="1"/>
    </xf>
    <xf numFmtId="0" fontId="19" fillId="23" borderId="28" xfId="0" applyFont="1" applyFill="1" applyBorder="1" applyAlignment="1" applyProtection="1">
      <alignment horizontal="left" vertical="center" wrapText="1"/>
    </xf>
    <xf numFmtId="0" fontId="19" fillId="23" borderId="0" xfId="0" applyFont="1" applyFill="1" applyBorder="1" applyAlignment="1" applyProtection="1">
      <alignment horizontal="left" vertical="center" wrapText="1"/>
    </xf>
    <xf numFmtId="0" fontId="19" fillId="23" borderId="29" xfId="0" applyFont="1" applyFill="1" applyBorder="1" applyAlignment="1" applyProtection="1">
      <alignment horizontal="left" vertical="center" wrapText="1"/>
    </xf>
    <xf numFmtId="0" fontId="19" fillId="23" borderId="47" xfId="0" applyFont="1" applyFill="1" applyBorder="1" applyAlignment="1" applyProtection="1">
      <alignment horizontal="left" vertical="center" wrapText="1"/>
    </xf>
    <xf numFmtId="0" fontId="21" fillId="23" borderId="0" xfId="0" applyFont="1" applyFill="1" applyBorder="1" applyAlignment="1" applyProtection="1">
      <alignment horizontal="left" vertical="center" wrapText="1"/>
    </xf>
    <xf numFmtId="0" fontId="19" fillId="23" borderId="48" xfId="0" applyFont="1" applyFill="1" applyBorder="1" applyAlignment="1" applyProtection="1">
      <alignment horizontal="left" vertical="center" wrapText="1"/>
    </xf>
    <xf numFmtId="0" fontId="60" fillId="24" borderId="49" xfId="0" applyFont="1" applyFill="1" applyBorder="1" applyAlignment="1" applyProtection="1">
      <alignment horizontal="center"/>
      <protection locked="0"/>
    </xf>
    <xf numFmtId="0" fontId="19" fillId="23" borderId="50" xfId="0" applyFont="1" applyFill="1" applyBorder="1" applyAlignment="1" applyProtection="1">
      <alignment horizontal="left" vertical="center" wrapText="1"/>
    </xf>
    <xf numFmtId="0" fontId="19" fillId="23" borderId="51" xfId="0" applyFont="1" applyFill="1" applyBorder="1" applyAlignment="1" applyProtection="1">
      <alignment horizontal="left" vertical="center" wrapText="1"/>
    </xf>
    <xf numFmtId="0" fontId="19" fillId="23" borderId="52" xfId="0" applyFont="1" applyFill="1" applyBorder="1" applyAlignment="1" applyProtection="1">
      <alignment horizontal="left" vertical="center" wrapText="1"/>
    </xf>
    <xf numFmtId="0" fontId="13" fillId="25" borderId="53" xfId="0" applyFont="1" applyFill="1" applyBorder="1" applyAlignment="1" applyProtection="1">
      <alignment horizontal="center" vertical="center" wrapText="1"/>
    </xf>
    <xf numFmtId="14" fontId="11" fillId="9" borderId="54" xfId="0" applyNumberFormat="1" applyFont="1" applyFill="1" applyBorder="1" applyAlignment="1">
      <alignment horizontal="center"/>
    </xf>
    <xf numFmtId="14" fontId="11" fillId="9" borderId="20" xfId="0" applyNumberFormat="1" applyFont="1" applyFill="1" applyBorder="1" applyAlignment="1">
      <alignment horizontal="center"/>
    </xf>
    <xf numFmtId="0" fontId="131" fillId="3" borderId="0" xfId="0" applyFont="1" applyFill="1" applyBorder="1"/>
    <xf numFmtId="0" fontId="12" fillId="26" borderId="130" xfId="0" applyFont="1" applyFill="1" applyBorder="1" applyAlignment="1">
      <alignment horizontal="center" vertical="center" wrapText="1"/>
    </xf>
    <xf numFmtId="0" fontId="40" fillId="6" borderId="0" xfId="0" applyFont="1" applyFill="1" applyBorder="1" applyAlignment="1">
      <alignment horizontal="left"/>
    </xf>
    <xf numFmtId="0" fontId="0" fillId="3" borderId="0" xfId="0" applyFill="1" applyBorder="1" applyAlignment="1">
      <alignment horizontal="left"/>
    </xf>
    <xf numFmtId="0" fontId="131" fillId="3" borderId="0" xfId="0" applyFont="1" applyFill="1" applyBorder="1" applyAlignment="1">
      <alignment horizontal="left" indent="4"/>
    </xf>
    <xf numFmtId="2" fontId="80" fillId="4" borderId="1" xfId="0" applyNumberFormat="1" applyFont="1" applyFill="1" applyBorder="1" applyAlignment="1" applyProtection="1">
      <alignment horizontal="right"/>
    </xf>
    <xf numFmtId="2" fontId="80" fillId="4" borderId="8" xfId="0" applyNumberFormat="1" applyFont="1" applyFill="1" applyBorder="1" applyAlignment="1" applyProtection="1">
      <alignment horizontal="right"/>
    </xf>
    <xf numFmtId="0" fontId="132" fillId="3" borderId="0" xfId="0" applyFont="1" applyFill="1" applyBorder="1" applyAlignment="1">
      <alignment horizontal="left" vertical="top"/>
    </xf>
    <xf numFmtId="0" fontId="133" fillId="3" borderId="0" xfId="0" applyFont="1" applyFill="1" applyBorder="1"/>
    <xf numFmtId="4" fontId="134" fillId="0" borderId="131" xfId="0" applyNumberFormat="1" applyFont="1" applyFill="1" applyBorder="1"/>
    <xf numFmtId="164" fontId="134" fillId="0" borderId="131" xfId="0" applyNumberFormat="1" applyFont="1" applyFill="1" applyBorder="1"/>
    <xf numFmtId="0" fontId="135" fillId="26" borderId="130" xfId="0" applyFont="1" applyFill="1" applyBorder="1" applyAlignment="1">
      <alignment horizontal="center" vertical="center"/>
    </xf>
    <xf numFmtId="0" fontId="126" fillId="0" borderId="0" xfId="0" applyFont="1"/>
    <xf numFmtId="0" fontId="87" fillId="3" borderId="0" xfId="0" applyFont="1" applyFill="1" applyBorder="1" applyAlignment="1" applyProtection="1">
      <alignment horizontal="left" vertical="center"/>
    </xf>
    <xf numFmtId="0" fontId="87" fillId="3" borderId="0" xfId="0" applyFont="1" applyFill="1" applyBorder="1" applyAlignment="1" applyProtection="1">
      <alignment horizontal="center" vertical="center"/>
    </xf>
    <xf numFmtId="0" fontId="8" fillId="4" borderId="130" xfId="0" applyFont="1" applyFill="1" applyBorder="1" applyAlignment="1" applyProtection="1">
      <alignment horizontal="center" vertical="center"/>
    </xf>
    <xf numFmtId="164" fontId="98" fillId="0" borderId="55" xfId="0" applyNumberFormat="1" applyFont="1" applyFill="1" applyBorder="1" applyAlignment="1" applyProtection="1">
      <alignment horizontal="center"/>
    </xf>
    <xf numFmtId="164" fontId="98" fillId="0" borderId="55" xfId="0" applyNumberFormat="1" applyFont="1" applyFill="1" applyBorder="1" applyAlignment="1" applyProtection="1">
      <alignment horizontal="right"/>
    </xf>
    <xf numFmtId="4" fontId="98" fillId="0" borderId="55" xfId="0" applyNumberFormat="1" applyFont="1" applyFill="1" applyBorder="1" applyAlignment="1" applyProtection="1">
      <alignment horizontal="right"/>
    </xf>
    <xf numFmtId="0" fontId="116" fillId="0" borderId="55" xfId="0" applyFont="1" applyFill="1" applyBorder="1" applyAlignment="1" applyProtection="1">
      <alignment horizontal="center" vertical="center"/>
    </xf>
    <xf numFmtId="0" fontId="138" fillId="0" borderId="56" xfId="0" applyFont="1" applyBorder="1"/>
    <xf numFmtId="0" fontId="0" fillId="0" borderId="57" xfId="0" applyBorder="1"/>
    <xf numFmtId="1" fontId="0" fillId="0" borderId="55" xfId="0" applyNumberFormat="1" applyBorder="1"/>
    <xf numFmtId="0" fontId="116" fillId="0" borderId="58" xfId="0" applyFont="1" applyFill="1" applyBorder="1" applyAlignment="1" applyProtection="1">
      <alignment horizontal="center" vertical="center" wrapText="1"/>
    </xf>
    <xf numFmtId="0" fontId="116" fillId="0" borderId="58" xfId="0" applyFont="1" applyFill="1" applyBorder="1" applyAlignment="1" applyProtection="1">
      <alignment horizontal="center" vertical="center"/>
    </xf>
    <xf numFmtId="0" fontId="116" fillId="0" borderId="55" xfId="0" applyFont="1" applyFill="1" applyBorder="1" applyAlignment="1" applyProtection="1">
      <alignment horizontal="center" vertical="center" wrapText="1"/>
    </xf>
    <xf numFmtId="0" fontId="0" fillId="0" borderId="55" xfId="0" applyBorder="1"/>
    <xf numFmtId="0" fontId="139" fillId="0" borderId="0" xfId="0" applyFont="1"/>
    <xf numFmtId="0" fontId="140" fillId="0" borderId="55" xfId="0" applyFont="1" applyBorder="1"/>
    <xf numFmtId="3" fontId="140" fillId="0" borderId="55" xfId="0" applyNumberFormat="1" applyFont="1" applyBorder="1"/>
    <xf numFmtId="0" fontId="118" fillId="0" borderId="55" xfId="0" applyFont="1" applyFill="1" applyBorder="1" applyAlignment="1" applyProtection="1">
      <alignment horizontal="center" vertical="center" wrapText="1"/>
    </xf>
    <xf numFmtId="0" fontId="141" fillId="0" borderId="0" xfId="0" applyFont="1"/>
    <xf numFmtId="0" fontId="139" fillId="0" borderId="55" xfId="0" applyFont="1" applyBorder="1"/>
    <xf numFmtId="3" fontId="98" fillId="0" borderId="55" xfId="0" applyNumberFormat="1" applyFont="1" applyFill="1" applyBorder="1" applyAlignment="1" applyProtection="1">
      <alignment horizontal="right"/>
    </xf>
    <xf numFmtId="0" fontId="119" fillId="9" borderId="8" xfId="0" applyNumberFormat="1" applyFont="1" applyFill="1" applyBorder="1" applyAlignment="1" applyProtection="1">
      <alignment horizontal="center" vertical="center" wrapText="1"/>
    </xf>
    <xf numFmtId="0" fontId="132" fillId="14" borderId="5" xfId="0" applyFont="1" applyFill="1" applyBorder="1" applyAlignment="1" applyProtection="1">
      <alignment horizontal="center" vertical="center" wrapText="1"/>
    </xf>
    <xf numFmtId="0" fontId="11" fillId="0" borderId="55" xfId="0" applyFont="1" applyFill="1" applyBorder="1" applyAlignment="1" applyProtection="1">
      <alignment horizontal="left"/>
    </xf>
    <xf numFmtId="2" fontId="11" fillId="0" borderId="55" xfId="0" applyNumberFormat="1" applyFont="1" applyFill="1" applyBorder="1" applyAlignment="1" applyProtection="1">
      <alignment horizontal="right" vertical="center"/>
    </xf>
    <xf numFmtId="0" fontId="11" fillId="0" borderId="0" xfId="0" applyFont="1" applyFill="1" applyBorder="1" applyProtection="1"/>
    <xf numFmtId="0" fontId="6" fillId="0" borderId="20" xfId="0" applyFont="1" applyFill="1" applyBorder="1" applyAlignment="1"/>
    <xf numFmtId="2" fontId="6" fillId="0" borderId="20" xfId="0" applyNumberFormat="1" applyFont="1" applyFill="1" applyBorder="1" applyAlignment="1"/>
    <xf numFmtId="2" fontId="6" fillId="0" borderId="1" xfId="0" applyNumberFormat="1" applyFont="1" applyFill="1" applyBorder="1" applyAlignment="1">
      <alignment horizontal="center"/>
    </xf>
    <xf numFmtId="4" fontId="6" fillId="0" borderId="59" xfId="0" applyNumberFormat="1" applyFont="1" applyFill="1" applyBorder="1" applyAlignment="1">
      <alignment horizontal="center"/>
    </xf>
    <xf numFmtId="0" fontId="6" fillId="0" borderId="55" xfId="0" applyNumberFormat="1" applyFont="1" applyFill="1" applyBorder="1" applyAlignment="1"/>
    <xf numFmtId="0" fontId="11" fillId="0" borderId="0" xfId="0" applyFont="1" applyFill="1" applyBorder="1" applyAlignment="1" applyProtection="1">
      <alignment vertical="center"/>
    </xf>
    <xf numFmtId="0" fontId="11" fillId="0" borderId="25" xfId="0" applyFont="1" applyFill="1" applyBorder="1" applyAlignment="1" applyProtection="1">
      <alignment horizontal="right" vertical="center" wrapText="1"/>
    </xf>
    <xf numFmtId="0" fontId="11" fillId="0" borderId="20" xfId="0" applyFont="1" applyFill="1" applyBorder="1" applyAlignment="1" applyProtection="1">
      <alignment horizontal="right" vertical="center" wrapText="1"/>
    </xf>
    <xf numFmtId="0" fontId="118" fillId="0" borderId="55" xfId="0" applyFont="1" applyFill="1" applyBorder="1" applyAlignment="1" applyProtection="1">
      <alignment horizontal="center" vertical="center"/>
    </xf>
    <xf numFmtId="0" fontId="142" fillId="0" borderId="0" xfId="0" applyFont="1"/>
    <xf numFmtId="0" fontId="94" fillId="9" borderId="20" xfId="0" applyFont="1" applyFill="1" applyBorder="1" applyAlignment="1"/>
    <xf numFmtId="0" fontId="94" fillId="9" borderId="24" xfId="0" applyFont="1" applyFill="1" applyBorder="1" applyAlignment="1"/>
    <xf numFmtId="0" fontId="94" fillId="9" borderId="2" xfId="0" applyFont="1" applyFill="1" applyBorder="1" applyAlignment="1"/>
    <xf numFmtId="0" fontId="11" fillId="0" borderId="55" xfId="0" applyNumberFormat="1" applyFont="1" applyFill="1" applyBorder="1" applyAlignment="1" applyProtection="1">
      <alignment horizontal="left"/>
    </xf>
    <xf numFmtId="2" fontId="11" fillId="0" borderId="55" xfId="0" applyNumberFormat="1" applyFont="1" applyFill="1" applyBorder="1" applyAlignment="1" applyProtection="1">
      <alignment horizontal="left"/>
    </xf>
    <xf numFmtId="0" fontId="8" fillId="4" borderId="130" xfId="0" applyFont="1" applyFill="1" applyBorder="1" applyAlignment="1" applyProtection="1">
      <alignment horizontal="center" vertical="center" wrapText="1"/>
    </xf>
    <xf numFmtId="0" fontId="27" fillId="19" borderId="0" xfId="0" applyFont="1" applyFill="1" applyBorder="1" applyProtection="1"/>
    <xf numFmtId="0" fontId="0" fillId="0" borderId="0" xfId="0" applyFill="1"/>
    <xf numFmtId="0" fontId="143" fillId="3" borderId="0" xfId="0" applyFont="1" applyFill="1" applyBorder="1" applyProtection="1"/>
    <xf numFmtId="0" fontId="11" fillId="0" borderId="0" xfId="0" applyNumberFormat="1" applyFont="1" applyFill="1" applyBorder="1" applyProtection="1"/>
    <xf numFmtId="0" fontId="0" fillId="0" borderId="0" xfId="0" applyAlignment="1">
      <alignment horizontal="left"/>
    </xf>
    <xf numFmtId="4" fontId="0" fillId="0" borderId="0" xfId="0" applyNumberFormat="1"/>
    <xf numFmtId="0" fontId="0" fillId="0" borderId="55" xfId="0" applyBorder="1"/>
    <xf numFmtId="168" fontId="130" fillId="3" borderId="0" xfId="0" applyNumberFormat="1" applyFont="1" applyFill="1" applyBorder="1" applyAlignment="1" applyProtection="1">
      <alignment vertical="center" wrapText="1"/>
    </xf>
    <xf numFmtId="0" fontId="130" fillId="3" borderId="0" xfId="0" applyFont="1" applyFill="1" applyBorder="1" applyAlignment="1" applyProtection="1">
      <alignment vertical="center" wrapText="1"/>
    </xf>
    <xf numFmtId="0" fontId="11" fillId="0" borderId="0" xfId="0" applyFont="1" applyFill="1" applyBorder="1" applyAlignment="1" applyProtection="1">
      <alignment horizontal="center" vertical="center"/>
    </xf>
    <xf numFmtId="0" fontId="11" fillId="27" borderId="55" xfId="0" applyFont="1" applyFill="1" applyBorder="1" applyAlignment="1" applyProtection="1">
      <alignment vertical="center"/>
    </xf>
    <xf numFmtId="0" fontId="11" fillId="29" borderId="55" xfId="0" applyFont="1" applyFill="1" applyBorder="1" applyAlignment="1" applyProtection="1">
      <alignment vertical="center"/>
    </xf>
    <xf numFmtId="0" fontId="23" fillId="30" borderId="6" xfId="0" applyFont="1" applyFill="1" applyBorder="1" applyAlignment="1" applyProtection="1">
      <alignment horizontal="center" vertical="center" wrapText="1"/>
    </xf>
    <xf numFmtId="0" fontId="23" fillId="30" borderId="60" xfId="0" applyFont="1" applyFill="1" applyBorder="1" applyAlignment="1" applyProtection="1">
      <alignment horizontal="center" vertical="center" wrapText="1"/>
    </xf>
    <xf numFmtId="0" fontId="23" fillId="31" borderId="61" xfId="0" applyFont="1" applyFill="1" applyBorder="1" applyAlignment="1" applyProtection="1">
      <alignment horizontal="center" vertical="center" wrapText="1"/>
    </xf>
    <xf numFmtId="0" fontId="8" fillId="30" borderId="133" xfId="0" applyFont="1" applyFill="1" applyBorder="1" applyAlignment="1" applyProtection="1">
      <alignment horizontal="center" vertical="center" wrapText="1"/>
    </xf>
    <xf numFmtId="0" fontId="8" fillId="30" borderId="130" xfId="0" applyFont="1" applyFill="1" applyBorder="1" applyAlignment="1" applyProtection="1">
      <alignment horizontal="center" vertical="center" wrapText="1"/>
    </xf>
    <xf numFmtId="0" fontId="26" fillId="4" borderId="130" xfId="0" applyFont="1" applyFill="1" applyBorder="1" applyAlignment="1" applyProtection="1">
      <alignment horizontal="center" vertical="center" wrapText="1"/>
    </xf>
    <xf numFmtId="0" fontId="23" fillId="4" borderId="130" xfId="0" applyFont="1" applyFill="1" applyBorder="1" applyAlignment="1" applyProtection="1">
      <alignment horizontal="center" vertical="center" wrapText="1"/>
    </xf>
    <xf numFmtId="0" fontId="36" fillId="0" borderId="2" xfId="0" applyFont="1" applyFill="1" applyBorder="1" applyAlignment="1" applyProtection="1">
      <alignment horizontal="left" vertical="center"/>
    </xf>
    <xf numFmtId="165" fontId="0" fillId="0" borderId="55" xfId="0" applyNumberFormat="1" applyBorder="1"/>
    <xf numFmtId="166" fontId="0" fillId="0" borderId="55" xfId="0" applyNumberFormat="1" applyBorder="1"/>
    <xf numFmtId="0" fontId="13" fillId="32" borderId="7" xfId="0" applyFont="1" applyFill="1" applyBorder="1" applyAlignment="1" applyProtection="1">
      <alignment horizontal="center" vertical="center"/>
    </xf>
    <xf numFmtId="168" fontId="13" fillId="13" borderId="24" xfId="0" applyNumberFormat="1" applyFont="1" applyFill="1" applyBorder="1" applyAlignment="1" applyProtection="1">
      <alignment horizontal="right" vertical="center"/>
    </xf>
    <xf numFmtId="168" fontId="11" fillId="13" borderId="62" xfId="0" applyNumberFormat="1" applyFont="1" applyFill="1" applyBorder="1" applyAlignment="1" applyProtection="1">
      <alignment horizontal="right" vertical="center" wrapText="1"/>
    </xf>
    <xf numFmtId="1" fontId="5" fillId="0" borderId="2" xfId="0" applyNumberFormat="1" applyFont="1" applyFill="1" applyBorder="1" applyAlignment="1" applyProtection="1">
      <alignment horizontal="center" vertical="center"/>
    </xf>
    <xf numFmtId="49" fontId="6" fillId="32" borderId="8" xfId="0" applyNumberFormat="1" applyFont="1" applyFill="1" applyBorder="1" applyAlignment="1" applyProtection="1">
      <alignment horizontal="center" vertical="center"/>
    </xf>
    <xf numFmtId="167" fontId="6" fillId="32" borderId="8" xfId="0" applyNumberFormat="1" applyFont="1" applyFill="1" applyBorder="1" applyAlignment="1" applyProtection="1">
      <alignment horizontal="center" vertical="center"/>
    </xf>
    <xf numFmtId="167" fontId="24" fillId="13" borderId="1" xfId="0" applyNumberFormat="1" applyFont="1" applyFill="1" applyBorder="1" applyAlignment="1" applyProtection="1">
      <alignment horizontal="center" vertical="center"/>
    </xf>
    <xf numFmtId="167" fontId="24" fillId="13" borderId="20" xfId="0" applyNumberFormat="1" applyFont="1" applyFill="1" applyBorder="1" applyAlignment="1" applyProtection="1">
      <alignment horizontal="center" vertical="center"/>
    </xf>
    <xf numFmtId="167" fontId="24" fillId="13" borderId="25" xfId="0" applyNumberFormat="1" applyFont="1" applyFill="1" applyBorder="1" applyAlignment="1" applyProtection="1">
      <alignment horizontal="center" vertical="center"/>
    </xf>
    <xf numFmtId="167" fontId="24" fillId="13" borderId="8" xfId="0" applyNumberFormat="1" applyFont="1" applyFill="1" applyBorder="1" applyAlignment="1" applyProtection="1">
      <alignment horizontal="center" vertical="center"/>
    </xf>
    <xf numFmtId="0" fontId="11" fillId="33" borderId="0" xfId="0" applyFont="1" applyFill="1" applyBorder="1" applyAlignment="1" applyProtection="1">
      <alignment horizontal="center"/>
    </xf>
    <xf numFmtId="0" fontId="11" fillId="0" borderId="0" xfId="0" applyFont="1" applyFill="1" applyBorder="1" applyAlignment="1" applyProtection="1">
      <alignment horizontal="center"/>
    </xf>
    <xf numFmtId="0" fontId="0" fillId="34" borderId="0" xfId="0" applyFill="1"/>
    <xf numFmtId="0" fontId="0" fillId="33" borderId="0" xfId="0" applyFill="1"/>
    <xf numFmtId="0" fontId="11" fillId="34" borderId="0" xfId="0" applyFont="1" applyFill="1" applyBorder="1" applyAlignment="1" applyProtection="1">
      <alignment horizontal="center" vertical="center"/>
    </xf>
    <xf numFmtId="0" fontId="68" fillId="0" borderId="134" xfId="0" applyFont="1" applyFill="1" applyBorder="1" applyAlignment="1" applyProtection="1">
      <alignment horizontal="left"/>
    </xf>
    <xf numFmtId="0" fontId="68" fillId="0" borderId="135" xfId="0" applyFont="1" applyFill="1" applyBorder="1" applyAlignment="1" applyProtection="1">
      <alignment horizontal="left"/>
    </xf>
    <xf numFmtId="0" fontId="13" fillId="0" borderId="135" xfId="0" applyFont="1" applyFill="1" applyBorder="1" applyProtection="1"/>
    <xf numFmtId="0" fontId="13" fillId="0" borderId="136" xfId="0" applyFont="1" applyFill="1" applyBorder="1" applyProtection="1"/>
    <xf numFmtId="0" fontId="8" fillId="30" borderId="63" xfId="0" applyFont="1" applyFill="1" applyBorder="1" applyAlignment="1" applyProtection="1">
      <alignment vertical="center" wrapText="1"/>
    </xf>
    <xf numFmtId="0" fontId="8" fillId="30" borderId="63" xfId="0" applyFont="1" applyFill="1" applyBorder="1" applyAlignment="1" applyProtection="1">
      <alignment horizontal="center" vertical="center" wrapText="1"/>
    </xf>
    <xf numFmtId="49" fontId="87" fillId="3" borderId="0" xfId="0" applyNumberFormat="1" applyFont="1" applyFill="1" applyBorder="1" applyAlignment="1" applyProtection="1">
      <alignment horizontal="left" vertical="center"/>
    </xf>
    <xf numFmtId="49" fontId="87" fillId="3" borderId="0" xfId="0" applyNumberFormat="1" applyFont="1" applyFill="1" applyBorder="1" applyAlignment="1" applyProtection="1">
      <alignment horizontal="center" vertical="center"/>
    </xf>
    <xf numFmtId="0" fontId="8" fillId="31" borderId="64" xfId="0" applyFont="1" applyFill="1" applyBorder="1" applyAlignment="1" applyProtection="1">
      <alignment horizontal="center" vertical="center" wrapText="1"/>
    </xf>
    <xf numFmtId="0" fontId="52" fillId="6" borderId="1" xfId="1" applyFont="1" applyFill="1" applyBorder="1" applyAlignment="1" applyProtection="1">
      <alignment vertical="center"/>
    </xf>
    <xf numFmtId="0" fontId="137" fillId="3" borderId="0" xfId="0" applyFont="1" applyFill="1" applyBorder="1" applyAlignment="1">
      <alignment horizontal="left" indent="1"/>
    </xf>
    <xf numFmtId="0" fontId="145" fillId="3" borderId="0" xfId="0" applyFont="1" applyFill="1" applyBorder="1" applyAlignment="1" applyProtection="1">
      <alignment vertical="center" wrapText="1"/>
    </xf>
    <xf numFmtId="1" fontId="22" fillId="35" borderId="2" xfId="0" applyNumberFormat="1" applyFont="1" applyFill="1" applyBorder="1" applyAlignment="1" applyProtection="1">
      <alignment horizontal="center" vertical="center"/>
    </xf>
    <xf numFmtId="0" fontId="136" fillId="3" borderId="0" xfId="0" applyFont="1" applyFill="1" applyBorder="1" applyAlignment="1" applyProtection="1">
      <alignment vertical="center" wrapText="1"/>
    </xf>
    <xf numFmtId="0" fontId="26" fillId="4" borderId="5" xfId="0" applyFont="1" applyFill="1" applyBorder="1" applyAlignment="1">
      <alignment horizontal="center" vertical="center" wrapText="1"/>
    </xf>
    <xf numFmtId="0" fontId="23" fillId="20" borderId="137" xfId="0" applyFont="1" applyFill="1" applyBorder="1" applyAlignment="1" applyProtection="1">
      <alignment horizontal="center" wrapText="1"/>
    </xf>
    <xf numFmtId="0" fontId="146" fillId="36" borderId="0" xfId="0" applyFont="1" applyFill="1" applyBorder="1" applyAlignment="1" applyProtection="1">
      <alignment horizontal="center" wrapText="1"/>
    </xf>
    <xf numFmtId="1" fontId="128" fillId="3" borderId="0" xfId="0" applyNumberFormat="1" applyFont="1" applyFill="1" applyBorder="1" applyProtection="1"/>
    <xf numFmtId="0" fontId="128" fillId="22" borderId="0" xfId="0" applyFont="1" applyFill="1" applyBorder="1"/>
    <xf numFmtId="0" fontId="147" fillId="22" borderId="0" xfId="0" applyFont="1" applyFill="1" applyBorder="1" applyAlignment="1">
      <alignment horizontal="left"/>
    </xf>
    <xf numFmtId="2" fontId="128" fillId="22" borderId="0" xfId="0" applyNumberFormat="1" applyFont="1" applyFill="1" applyBorder="1" applyAlignment="1">
      <alignment vertical="center"/>
    </xf>
    <xf numFmtId="0" fontId="144" fillId="3" borderId="0" xfId="0" applyFont="1" applyFill="1" applyBorder="1" applyProtection="1"/>
    <xf numFmtId="0" fontId="132" fillId="22" borderId="0" xfId="0" applyFont="1" applyFill="1" applyBorder="1" applyAlignment="1" applyProtection="1"/>
    <xf numFmtId="0" fontId="133" fillId="22" borderId="0" xfId="0" applyFont="1" applyFill="1" applyBorder="1" applyProtection="1"/>
    <xf numFmtId="14" fontId="11" fillId="0" borderId="20" xfId="0" applyNumberFormat="1" applyFont="1" applyFill="1" applyBorder="1" applyAlignment="1">
      <alignment horizontal="center" vertical="center"/>
    </xf>
    <xf numFmtId="0" fontId="148" fillId="3" borderId="0" xfId="0" applyFont="1" applyFill="1" applyBorder="1" applyProtection="1"/>
    <xf numFmtId="0" fontId="123" fillId="21" borderId="55" xfId="0" applyFont="1" applyFill="1" applyBorder="1" applyAlignment="1">
      <alignment horizontal="right"/>
    </xf>
    <xf numFmtId="10" fontId="123" fillId="21" borderId="55" xfId="0" applyNumberFormat="1" applyFont="1" applyFill="1" applyBorder="1" applyAlignment="1">
      <alignment horizontal="right"/>
    </xf>
    <xf numFmtId="0" fontId="123" fillId="37" borderId="55" xfId="0" applyFont="1" applyFill="1" applyBorder="1" applyAlignment="1">
      <alignment horizontal="right"/>
    </xf>
    <xf numFmtId="10" fontId="123" fillId="37" borderId="55" xfId="0" applyNumberFormat="1" applyFont="1" applyFill="1" applyBorder="1" applyAlignment="1">
      <alignment horizontal="right"/>
    </xf>
    <xf numFmtId="10" fontId="0" fillId="0" borderId="0" xfId="0" applyNumberFormat="1"/>
    <xf numFmtId="168" fontId="5" fillId="0" borderId="62" xfId="0" applyNumberFormat="1" applyFont="1" applyFill="1" applyBorder="1" applyAlignment="1" applyProtection="1">
      <alignment horizontal="right" vertical="center" wrapText="1"/>
    </xf>
    <xf numFmtId="0" fontId="128" fillId="3" borderId="0" xfId="0" applyFont="1" applyFill="1" applyBorder="1" applyProtection="1"/>
    <xf numFmtId="10" fontId="149" fillId="22" borderId="0" xfId="0" applyNumberFormat="1" applyFont="1" applyFill="1" applyAlignment="1">
      <alignment vertical="center"/>
    </xf>
    <xf numFmtId="0" fontId="40" fillId="38" borderId="1" xfId="0" applyFont="1" applyFill="1" applyBorder="1" applyAlignment="1">
      <alignment horizontal="center" vertical="center"/>
    </xf>
    <xf numFmtId="0" fontId="139" fillId="0" borderId="0" xfId="0" applyFont="1" applyFill="1"/>
    <xf numFmtId="0" fontId="94" fillId="9" borderId="20" xfId="0" applyFont="1" applyFill="1" applyBorder="1" applyAlignment="1">
      <alignment horizontal="left"/>
    </xf>
    <xf numFmtId="0" fontId="94" fillId="9" borderId="24" xfId="0" applyFont="1" applyFill="1" applyBorder="1" applyAlignment="1">
      <alignment horizontal="left"/>
    </xf>
    <xf numFmtId="4" fontId="0" fillId="0" borderId="0" xfId="0" applyNumberFormat="1" applyFill="1"/>
    <xf numFmtId="0" fontId="136" fillId="3" borderId="0" xfId="0" applyFont="1" applyFill="1" applyBorder="1" applyAlignment="1" applyProtection="1">
      <alignment vertical="center" wrapText="1"/>
    </xf>
    <xf numFmtId="0" fontId="155" fillId="3" borderId="0" xfId="0" applyFont="1" applyFill="1" applyAlignment="1" applyProtection="1">
      <alignment horizontal="justify" vertical="center"/>
    </xf>
    <xf numFmtId="0" fontId="156" fillId="3" borderId="0" xfId="0" applyFont="1" applyFill="1" applyBorder="1" applyProtection="1"/>
    <xf numFmtId="0" fontId="137" fillId="3" borderId="0" xfId="0" applyFont="1" applyFill="1" applyBorder="1" applyAlignment="1" applyProtection="1">
      <alignment horizontal="left" indent="1"/>
    </xf>
    <xf numFmtId="0" fontId="11" fillId="28" borderId="55" xfId="0" applyFont="1" applyFill="1" applyBorder="1" applyAlignment="1" applyProtection="1">
      <alignment vertical="center"/>
    </xf>
    <xf numFmtId="0" fontId="4" fillId="3" borderId="0" xfId="1" applyFill="1" applyBorder="1" applyAlignment="1" applyProtection="1"/>
    <xf numFmtId="0" fontId="11" fillId="23" borderId="0" xfId="0" applyFont="1" applyFill="1" applyBorder="1" applyAlignment="1" applyProtection="1">
      <alignment vertical="center"/>
    </xf>
    <xf numFmtId="0" fontId="11" fillId="23" borderId="29" xfId="0" applyFont="1" applyFill="1" applyBorder="1" applyAlignment="1" applyProtection="1">
      <alignment vertical="center"/>
    </xf>
    <xf numFmtId="0" fontId="14" fillId="24" borderId="28" xfId="1" applyFont="1" applyFill="1" applyBorder="1" applyAlignment="1" applyProtection="1">
      <alignment vertical="center"/>
    </xf>
    <xf numFmtId="0" fontId="94" fillId="9" borderId="20" xfId="0" applyFont="1" applyFill="1" applyBorder="1" applyAlignment="1">
      <alignment horizontal="left"/>
    </xf>
    <xf numFmtId="0" fontId="94" fillId="9" borderId="24" xfId="0" applyFont="1" applyFill="1" applyBorder="1" applyAlignment="1">
      <alignment horizontal="left"/>
    </xf>
    <xf numFmtId="0" fontId="94" fillId="9" borderId="2" xfId="0" applyFont="1" applyFill="1" applyBorder="1" applyAlignment="1">
      <alignment horizontal="left"/>
    </xf>
    <xf numFmtId="0" fontId="116" fillId="39" borderId="58" xfId="0" applyFont="1" applyFill="1" applyBorder="1" applyAlignment="1" applyProtection="1">
      <alignment horizontal="center" vertical="center" wrapText="1"/>
    </xf>
    <xf numFmtId="0" fontId="118" fillId="39" borderId="55" xfId="0" applyFont="1" applyFill="1" applyBorder="1" applyAlignment="1" applyProtection="1">
      <alignment horizontal="center" vertical="center"/>
    </xf>
    <xf numFmtId="0" fontId="94" fillId="9" borderId="20" xfId="0" applyFont="1" applyFill="1" applyBorder="1" applyAlignment="1">
      <alignment horizontal="left"/>
    </xf>
    <xf numFmtId="0" fontId="94" fillId="9" borderId="24" xfId="0" applyFont="1" applyFill="1" applyBorder="1" applyAlignment="1">
      <alignment horizontal="left"/>
    </xf>
    <xf numFmtId="0" fontId="94" fillId="0" borderId="24" xfId="0" applyFont="1" applyFill="1" applyBorder="1" applyAlignment="1">
      <alignment horizontal="left"/>
    </xf>
    <xf numFmtId="0" fontId="24" fillId="0" borderId="2" xfId="0" applyFont="1" applyFill="1" applyBorder="1" applyAlignment="1">
      <alignment horizontal="left"/>
    </xf>
    <xf numFmtId="0" fontId="94" fillId="0" borderId="178" xfId="0" applyFont="1" applyFill="1" applyBorder="1" applyAlignment="1">
      <alignment horizontal="left"/>
    </xf>
    <xf numFmtId="0" fontId="24" fillId="0" borderId="179" xfId="0" applyFont="1" applyFill="1" applyBorder="1" applyAlignment="1">
      <alignment horizontal="left"/>
    </xf>
    <xf numFmtId="0" fontId="126" fillId="0" borderId="0" xfId="0" applyFont="1" applyFill="1"/>
    <xf numFmtId="0" fontId="161" fillId="0" borderId="0" xfId="0" applyFont="1" applyFill="1"/>
    <xf numFmtId="0" fontId="23" fillId="14" borderId="5" xfId="0" applyFont="1" applyFill="1" applyBorder="1" applyAlignment="1" applyProtection="1">
      <alignment horizontal="center" vertical="center" wrapText="1"/>
    </xf>
    <xf numFmtId="0" fontId="163" fillId="3" borderId="0" xfId="0" applyFont="1" applyFill="1" applyBorder="1" applyAlignment="1">
      <alignment horizontal="left" indent="2"/>
    </xf>
    <xf numFmtId="3" fontId="6" fillId="0" borderId="1" xfId="0" applyNumberFormat="1" applyFont="1" applyFill="1" applyBorder="1" applyAlignment="1">
      <alignment horizontal="right" vertical="center"/>
    </xf>
    <xf numFmtId="2" fontId="6" fillId="0" borderId="24" xfId="0" applyNumberFormat="1" applyFont="1" applyFill="1" applyBorder="1" applyAlignment="1"/>
    <xf numFmtId="164" fontId="134" fillId="0" borderId="132" xfId="0" applyNumberFormat="1" applyFont="1" applyFill="1" applyBorder="1" applyAlignment="1">
      <alignment vertical="center"/>
    </xf>
    <xf numFmtId="164" fontId="134" fillId="0" borderId="132" xfId="0" applyNumberFormat="1" applyFont="1" applyFill="1" applyBorder="1" applyAlignment="1">
      <alignment horizontal="right" vertical="center"/>
    </xf>
    <xf numFmtId="0" fontId="135" fillId="26" borderId="138" xfId="0" applyFont="1" applyFill="1" applyBorder="1" applyAlignment="1">
      <alignment horizontal="center" vertical="center"/>
    </xf>
    <xf numFmtId="164" fontId="134" fillId="0" borderId="181" xfId="0" applyNumberFormat="1" applyFont="1" applyFill="1" applyBorder="1" applyAlignment="1">
      <alignment horizontal="right" vertical="center"/>
    </xf>
    <xf numFmtId="0" fontId="12" fillId="26" borderId="180" xfId="0" applyFont="1" applyFill="1" applyBorder="1" applyAlignment="1">
      <alignment horizontal="center" vertical="center" wrapText="1"/>
    </xf>
    <xf numFmtId="0" fontId="12" fillId="26" borderId="160" xfId="0" applyFont="1" applyFill="1" applyBorder="1" applyAlignment="1">
      <alignment horizontal="center" vertical="center" wrapText="1"/>
    </xf>
    <xf numFmtId="164" fontId="134" fillId="0" borderId="181" xfId="0" applyNumberFormat="1" applyFont="1" applyFill="1" applyBorder="1"/>
    <xf numFmtId="0" fontId="126" fillId="0" borderId="55" xfId="0" applyFont="1" applyBorder="1"/>
    <xf numFmtId="0" fontId="24" fillId="4" borderId="0" xfId="0" applyFont="1" applyFill="1" applyBorder="1" applyProtection="1"/>
    <xf numFmtId="0" fontId="24" fillId="6" borderId="0" xfId="0" applyFont="1" applyFill="1" applyBorder="1" applyProtection="1"/>
    <xf numFmtId="0" fontId="6" fillId="3" borderId="0" xfId="0" applyFont="1" applyFill="1" applyBorder="1" applyAlignment="1" applyProtection="1">
      <alignment horizontal="left" vertical="center" wrapText="1"/>
    </xf>
    <xf numFmtId="0" fontId="34" fillId="3" borderId="0" xfId="0" applyFont="1" applyFill="1" applyBorder="1" applyAlignment="1" applyProtection="1">
      <alignment horizontal="right"/>
    </xf>
    <xf numFmtId="0" fontId="10" fillId="8" borderId="0" xfId="0" applyFont="1" applyFill="1" applyBorder="1" applyAlignment="1" applyProtection="1">
      <alignment vertical="center" wrapText="1"/>
    </xf>
    <xf numFmtId="0" fontId="32" fillId="8" borderId="0" xfId="0" applyFont="1" applyFill="1" applyBorder="1" applyAlignment="1" applyProtection="1">
      <alignment vertical="center"/>
    </xf>
    <xf numFmtId="0" fontId="10" fillId="9" borderId="0" xfId="0" applyFont="1" applyFill="1" applyBorder="1" applyAlignment="1" applyProtection="1">
      <alignment vertical="center" wrapText="1"/>
    </xf>
    <xf numFmtId="0" fontId="145" fillId="3" borderId="0" xfId="0" applyFont="1" applyFill="1" applyBorder="1" applyAlignment="1" applyProtection="1">
      <alignment horizontal="left"/>
    </xf>
    <xf numFmtId="0" fontId="32" fillId="3" borderId="0" xfId="0" applyFont="1" applyFill="1" applyBorder="1" applyAlignment="1" applyProtection="1">
      <alignment vertical="center"/>
    </xf>
    <xf numFmtId="0" fontId="6" fillId="3" borderId="0" xfId="0" applyFont="1" applyFill="1" applyBorder="1" applyAlignment="1" applyProtection="1">
      <alignment horizontal="center"/>
    </xf>
    <xf numFmtId="0" fontId="23" fillId="14" borderId="6" xfId="0" applyFont="1" applyFill="1" applyBorder="1" applyAlignment="1" applyProtection="1">
      <alignment horizontal="center" vertical="center" wrapText="1"/>
    </xf>
    <xf numFmtId="0" fontId="23" fillId="14" borderId="6" xfId="0" applyFont="1" applyFill="1" applyBorder="1" applyAlignment="1" applyProtection="1">
      <alignment horizontal="left" vertical="center" wrapText="1"/>
    </xf>
    <xf numFmtId="0" fontId="6" fillId="8" borderId="8" xfId="0" applyNumberFormat="1" applyFont="1" applyFill="1" applyBorder="1" applyAlignment="1" applyProtection="1">
      <alignment horizontal="center" vertical="center" wrapText="1"/>
    </xf>
    <xf numFmtId="0" fontId="6" fillId="8" borderId="8" xfId="0" applyFont="1" applyFill="1" applyBorder="1" applyAlignment="1" applyProtection="1">
      <alignment horizontal="center" vertical="center" wrapText="1"/>
    </xf>
    <xf numFmtId="167" fontId="6" fillId="8" borderId="25" xfId="0" applyNumberFormat="1" applyFont="1" applyFill="1" applyBorder="1" applyAlignment="1" applyProtection="1">
      <alignment vertical="center" wrapText="1"/>
    </xf>
    <xf numFmtId="165" fontId="6" fillId="11" borderId="8" xfId="0" applyNumberFormat="1" applyFont="1" applyFill="1" applyBorder="1" applyAlignment="1" applyProtection="1">
      <alignment horizontal="right" vertical="center" wrapText="1"/>
    </xf>
    <xf numFmtId="4" fontId="23" fillId="4" borderId="3" xfId="0" applyNumberFormat="1" applyFont="1" applyFill="1" applyBorder="1" applyAlignment="1" applyProtection="1">
      <alignment horizontal="right"/>
    </xf>
    <xf numFmtId="0" fontId="11" fillId="3" borderId="0" xfId="0" applyFont="1" applyFill="1" applyBorder="1" applyAlignment="1" applyProtection="1">
      <alignment horizontal="right"/>
    </xf>
    <xf numFmtId="0" fontId="136" fillId="3" borderId="0" xfId="0" applyFont="1" applyFill="1" applyBorder="1" applyAlignment="1" applyProtection="1">
      <alignment horizontal="left" vertical="center" indent="3"/>
    </xf>
    <xf numFmtId="0" fontId="37" fillId="3" borderId="0" xfId="0" applyFont="1" applyFill="1" applyBorder="1" applyAlignment="1" applyProtection="1">
      <alignment horizontal="left" vertical="center" indent="3"/>
    </xf>
    <xf numFmtId="49" fontId="6" fillId="8" borderId="187" xfId="0" applyNumberFormat="1" applyFont="1" applyFill="1" applyBorder="1" applyAlignment="1" applyProtection="1">
      <alignment horizontal="center" vertical="center" wrapText="1"/>
    </xf>
    <xf numFmtId="167" fontId="6" fillId="0" borderId="8" xfId="0" applyNumberFormat="1" applyFont="1" applyFill="1" applyBorder="1" applyAlignment="1" applyProtection="1">
      <alignment horizontal="right" vertical="center" wrapText="1"/>
    </xf>
    <xf numFmtId="4" fontId="6" fillId="12" borderId="25" xfId="0" applyNumberFormat="1" applyFont="1" applyFill="1" applyBorder="1" applyAlignment="1" applyProtection="1">
      <alignment horizontal="right" vertical="center"/>
    </xf>
    <xf numFmtId="167" fontId="6" fillId="8" borderId="8" xfId="0" applyNumberFormat="1" applyFont="1" applyFill="1" applyBorder="1" applyAlignment="1" applyProtection="1">
      <alignment horizontal="right" vertical="center" wrapText="1"/>
    </xf>
    <xf numFmtId="2" fontId="6" fillId="8" borderId="8" xfId="0" applyNumberFormat="1" applyFont="1" applyFill="1" applyBorder="1" applyAlignment="1" applyProtection="1">
      <alignment horizontal="right" vertical="center" wrapText="1"/>
    </xf>
    <xf numFmtId="4" fontId="6" fillId="12" borderId="190" xfId="0" applyNumberFormat="1" applyFont="1" applyFill="1" applyBorder="1" applyAlignment="1" applyProtection="1">
      <alignment horizontal="right" vertical="center"/>
    </xf>
    <xf numFmtId="4" fontId="23" fillId="4" borderId="191" xfId="0" applyNumberFormat="1" applyFont="1" applyFill="1" applyBorder="1" applyAlignment="1" applyProtection="1">
      <alignment horizontal="right"/>
    </xf>
    <xf numFmtId="49" fontId="6" fillId="8" borderId="192" xfId="0" applyNumberFormat="1" applyFont="1" applyFill="1" applyBorder="1" applyAlignment="1" applyProtection="1">
      <alignment horizontal="center" vertical="center" wrapText="1"/>
    </xf>
    <xf numFmtId="0" fontId="6" fillId="3" borderId="0" xfId="0" applyFont="1" applyFill="1" applyBorder="1" applyAlignment="1" applyProtection="1">
      <alignment horizontal="left"/>
    </xf>
    <xf numFmtId="4" fontId="12" fillId="9" borderId="1" xfId="0" applyNumberFormat="1" applyFont="1" applyFill="1" applyBorder="1" applyAlignment="1" applyProtection="1">
      <alignment horizontal="right"/>
    </xf>
    <xf numFmtId="0" fontId="144" fillId="22" borderId="0" xfId="0" applyFont="1" applyFill="1" applyBorder="1" applyAlignment="1" applyProtection="1">
      <alignment vertical="center" wrapText="1"/>
    </xf>
    <xf numFmtId="0" fontId="6" fillId="3" borderId="4" xfId="0" applyFont="1" applyFill="1" applyBorder="1" applyAlignment="1" applyProtection="1">
      <alignment horizontal="right"/>
    </xf>
    <xf numFmtId="4" fontId="6" fillId="3" borderId="0" xfId="0" applyNumberFormat="1" applyFont="1" applyFill="1" applyBorder="1" applyAlignment="1" applyProtection="1">
      <alignment horizontal="right"/>
    </xf>
    <xf numFmtId="0" fontId="15" fillId="3" borderId="0" xfId="0" applyNumberFormat="1" applyFont="1" applyFill="1" applyBorder="1" applyAlignment="1" applyProtection="1">
      <alignment horizontal="right" vertical="center" wrapText="1"/>
    </xf>
    <xf numFmtId="0" fontId="126" fillId="39" borderId="0" xfId="0" applyFont="1" applyFill="1"/>
    <xf numFmtId="0" fontId="116" fillId="39" borderId="55" xfId="0" applyFont="1" applyFill="1" applyBorder="1" applyAlignment="1" applyProtection="1">
      <alignment horizontal="center" vertical="center" wrapText="1"/>
    </xf>
    <xf numFmtId="164" fontId="98" fillId="39" borderId="55" xfId="0" applyNumberFormat="1" applyFont="1" applyFill="1" applyBorder="1" applyAlignment="1" applyProtection="1">
      <alignment horizontal="center"/>
    </xf>
    <xf numFmtId="2" fontId="98" fillId="0" borderId="55" xfId="0" applyNumberFormat="1" applyFont="1" applyFill="1" applyBorder="1" applyAlignment="1" applyProtection="1">
      <alignment horizontal="right" vertical="center"/>
    </xf>
    <xf numFmtId="0" fontId="167" fillId="3" borderId="0" xfId="0" applyFont="1" applyFill="1" applyBorder="1" applyAlignment="1" applyProtection="1">
      <alignment horizontal="left"/>
    </xf>
    <xf numFmtId="0" fontId="166" fillId="3" borderId="0" xfId="0" applyFont="1" applyFill="1" applyBorder="1" applyAlignment="1" applyProtection="1">
      <alignment horizontal="left" wrapText="1"/>
    </xf>
    <xf numFmtId="0" fontId="167" fillId="3" borderId="0" xfId="0" applyFont="1" applyFill="1" applyBorder="1" applyAlignment="1" applyProtection="1">
      <alignment horizontal="left" vertical="center"/>
    </xf>
    <xf numFmtId="0" fontId="14" fillId="3" borderId="0" xfId="1" applyFont="1" applyFill="1" applyBorder="1" applyAlignment="1" applyProtection="1">
      <alignment vertical="center"/>
    </xf>
    <xf numFmtId="0" fontId="130" fillId="22" borderId="0" xfId="0" applyFont="1" applyFill="1" applyBorder="1" applyAlignment="1" applyProtection="1">
      <alignment horizontal="left" vertical="center" wrapText="1"/>
    </xf>
    <xf numFmtId="4" fontId="0" fillId="0" borderId="55" xfId="0" applyNumberFormat="1" applyBorder="1" applyAlignment="1">
      <alignment horizontal="right"/>
    </xf>
    <xf numFmtId="0" fontId="116" fillId="42" borderId="55" xfId="0" applyFont="1" applyFill="1" applyBorder="1" applyAlignment="1" applyProtection="1">
      <alignment horizontal="left" vertical="center"/>
    </xf>
    <xf numFmtId="0" fontId="71" fillId="22" borderId="0" xfId="0" applyFont="1" applyFill="1" applyBorder="1" applyProtection="1"/>
    <xf numFmtId="0" fontId="102" fillId="22" borderId="0" xfId="0" applyFont="1" applyFill="1" applyBorder="1" applyProtection="1"/>
    <xf numFmtId="0" fontId="106" fillId="22" borderId="0" xfId="0" applyFont="1" applyFill="1" applyBorder="1" applyProtection="1"/>
    <xf numFmtId="0" fontId="11" fillId="22" borderId="0" xfId="0" applyFont="1" applyFill="1" applyBorder="1" applyProtection="1"/>
    <xf numFmtId="0" fontId="6" fillId="22" borderId="0" xfId="0" applyFont="1" applyFill="1" applyBorder="1" applyProtection="1"/>
    <xf numFmtId="0" fontId="11" fillId="22" borderId="0" xfId="0" applyNumberFormat="1" applyFont="1" applyFill="1" applyBorder="1" applyAlignment="1" applyProtection="1">
      <alignment vertical="center" wrapText="1"/>
    </xf>
    <xf numFmtId="0" fontId="13" fillId="22" borderId="0" xfId="0" applyFont="1" applyFill="1" applyBorder="1" applyProtection="1"/>
    <xf numFmtId="14" fontId="11" fillId="38" borderId="20" xfId="0" applyNumberFormat="1" applyFont="1" applyFill="1" applyBorder="1" applyAlignment="1">
      <alignment horizontal="center" vertical="center"/>
    </xf>
    <xf numFmtId="0" fontId="136" fillId="3" borderId="0" xfId="0" applyFont="1" applyFill="1"/>
    <xf numFmtId="0" fontId="133" fillId="3" borderId="0" xfId="0" applyFont="1" applyFill="1" applyBorder="1" applyAlignment="1" applyProtection="1">
      <alignment vertical="top" wrapText="1"/>
    </xf>
    <xf numFmtId="0" fontId="133" fillId="3" borderId="0" xfId="0" applyFont="1" applyFill="1"/>
    <xf numFmtId="0" fontId="172" fillId="3" borderId="0" xfId="0" applyFont="1" applyFill="1"/>
    <xf numFmtId="0" fontId="13" fillId="0" borderId="193" xfId="0" applyFont="1" applyFill="1" applyBorder="1" applyAlignment="1" applyProtection="1"/>
    <xf numFmtId="0" fontId="13" fillId="0" borderId="169" xfId="0" applyFont="1" applyFill="1" applyBorder="1" applyAlignment="1" applyProtection="1"/>
    <xf numFmtId="166" fontId="6" fillId="43" borderId="1" xfId="0" applyNumberFormat="1" applyFont="1" applyFill="1" applyBorder="1" applyAlignment="1" applyProtection="1">
      <alignment horizontal="right" vertical="center" wrapText="1"/>
    </xf>
    <xf numFmtId="0" fontId="13" fillId="0" borderId="141" xfId="0" applyFont="1" applyFill="1" applyBorder="1" applyAlignment="1" applyProtection="1"/>
    <xf numFmtId="0" fontId="22" fillId="0" borderId="141" xfId="0" applyFont="1" applyFill="1" applyBorder="1" applyAlignment="1" applyProtection="1"/>
    <xf numFmtId="166" fontId="12" fillId="43" borderId="1" xfId="0" applyNumberFormat="1" applyFont="1" applyFill="1" applyBorder="1" applyAlignment="1" applyProtection="1">
      <alignment horizontal="right" vertical="center" wrapText="1"/>
    </xf>
    <xf numFmtId="0" fontId="133" fillId="3" borderId="0" xfId="0" applyFont="1" applyFill="1" applyBorder="1" applyAlignment="1" applyProtection="1">
      <alignment vertical="center"/>
    </xf>
    <xf numFmtId="0" fontId="133" fillId="3" borderId="0" xfId="0" applyFont="1" applyFill="1" applyBorder="1" applyAlignment="1" applyProtection="1">
      <alignment horizontal="left" vertical="center" wrapText="1"/>
    </xf>
    <xf numFmtId="0" fontId="175" fillId="3" borderId="0" xfId="0" applyFont="1" applyFill="1" applyBorder="1" applyAlignment="1" applyProtection="1">
      <alignment vertical="center" wrapText="1"/>
    </xf>
    <xf numFmtId="0" fontId="179" fillId="3" borderId="0" xfId="0" applyFont="1" applyFill="1" applyBorder="1" applyAlignment="1" applyProtection="1">
      <alignment horizontal="left" vertical="center" indent="2"/>
    </xf>
    <xf numFmtId="0" fontId="33" fillId="3" borderId="0" xfId="0" applyFont="1" applyFill="1" applyBorder="1" applyAlignment="1" applyProtection="1">
      <alignment vertical="center" wrapText="1"/>
    </xf>
    <xf numFmtId="0" fontId="7" fillId="3" borderId="0" xfId="0" applyFont="1" applyFill="1" applyBorder="1" applyAlignment="1" applyProtection="1"/>
    <xf numFmtId="0" fontId="184" fillId="3" borderId="0" xfId="0" applyFont="1" applyFill="1" applyBorder="1" applyAlignment="1" applyProtection="1">
      <alignment horizontal="left" vertical="center"/>
    </xf>
    <xf numFmtId="0" fontId="184" fillId="3" borderId="0" xfId="0" applyFont="1" applyFill="1" applyBorder="1" applyProtection="1"/>
    <xf numFmtId="0" fontId="6" fillId="0" borderId="20" xfId="0" applyFont="1" applyFill="1" applyBorder="1" applyAlignment="1">
      <alignment horizontal="center" vertical="center" wrapText="1"/>
    </xf>
    <xf numFmtId="3" fontId="6" fillId="0" borderId="2" xfId="0" applyNumberFormat="1" applyFont="1" applyFill="1" applyBorder="1" applyAlignment="1">
      <alignment horizontal="right" vertical="center"/>
    </xf>
    <xf numFmtId="0" fontId="137" fillId="3" borderId="0" xfId="0" applyFont="1" applyFill="1" applyBorder="1" applyAlignment="1">
      <alignment horizontal="left" vertical="center" wrapText="1" indent="1"/>
    </xf>
    <xf numFmtId="0" fontId="113" fillId="3" borderId="0" xfId="0" applyFont="1" applyFill="1" applyBorder="1" applyAlignment="1">
      <alignment vertical="center" wrapText="1"/>
    </xf>
    <xf numFmtId="0" fontId="186" fillId="0" borderId="196" xfId="0" applyFont="1" applyBorder="1"/>
    <xf numFmtId="0" fontId="142" fillId="0" borderId="197" xfId="0" applyFont="1" applyBorder="1"/>
    <xf numFmtId="0" fontId="142" fillId="0" borderId="198" xfId="0" applyFont="1" applyBorder="1"/>
    <xf numFmtId="0" fontId="142" fillId="0" borderId="199" xfId="0" applyFont="1" applyBorder="1"/>
    <xf numFmtId="0" fontId="142" fillId="0" borderId="200" xfId="0" applyFont="1" applyBorder="1"/>
    <xf numFmtId="0" fontId="142" fillId="0" borderId="0" xfId="0" applyFont="1" applyBorder="1"/>
    <xf numFmtId="0" fontId="187" fillId="0" borderId="199" xfId="0" applyFont="1" applyBorder="1"/>
    <xf numFmtId="0" fontId="142" fillId="0" borderId="199" xfId="0" applyFont="1" applyBorder="1" applyAlignment="1">
      <alignment horizontal="left" indent="1"/>
    </xf>
    <xf numFmtId="0" fontId="142" fillId="0" borderId="201" xfId="0" applyFont="1" applyBorder="1" applyAlignment="1">
      <alignment horizontal="left" indent="1"/>
    </xf>
    <xf numFmtId="0" fontId="142" fillId="0" borderId="202" xfId="0" applyFont="1" applyBorder="1"/>
    <xf numFmtId="0" fontId="142" fillId="0" borderId="203" xfId="0" applyFont="1" applyBorder="1"/>
    <xf numFmtId="0" fontId="0" fillId="0" borderId="199" xfId="0" applyBorder="1"/>
    <xf numFmtId="0" fontId="0" fillId="0" borderId="200" xfId="0" applyBorder="1"/>
    <xf numFmtId="0" fontId="188" fillId="0" borderId="0" xfId="1" applyFont="1" applyBorder="1" applyAlignment="1" applyProtection="1"/>
    <xf numFmtId="0" fontId="187" fillId="0" borderId="199" xfId="0" applyFont="1" applyFill="1" applyBorder="1"/>
    <xf numFmtId="0" fontId="142" fillId="0" borderId="199" xfId="0" applyFont="1" applyFill="1" applyBorder="1" applyAlignment="1">
      <alignment horizontal="left" indent="1"/>
    </xf>
    <xf numFmtId="0" fontId="142" fillId="0" borderId="201" xfId="0" applyFont="1" applyFill="1" applyBorder="1" applyAlignment="1">
      <alignment horizontal="left" indent="1"/>
    </xf>
    <xf numFmtId="0" fontId="187" fillId="0" borderId="199" xfId="0" applyFont="1" applyBorder="1" applyAlignment="1">
      <alignment horizontal="left"/>
    </xf>
    <xf numFmtId="0" fontId="0" fillId="0" borderId="0" xfId="0" applyBorder="1"/>
    <xf numFmtId="165" fontId="98" fillId="0" borderId="0" xfId="0" applyNumberFormat="1" applyFont="1" applyFill="1" applyBorder="1" applyAlignment="1" applyProtection="1">
      <alignment horizontal="left" vertical="center"/>
    </xf>
    <xf numFmtId="164" fontId="98" fillId="0" borderId="0" xfId="0" applyNumberFormat="1" applyFont="1" applyFill="1" applyBorder="1" applyAlignment="1" applyProtection="1">
      <alignment horizontal="right"/>
    </xf>
    <xf numFmtId="4" fontId="98" fillId="0" borderId="0" xfId="0" applyNumberFormat="1" applyFont="1" applyFill="1" applyBorder="1" applyAlignment="1" applyProtection="1">
      <alignment horizontal="right"/>
    </xf>
    <xf numFmtId="165" fontId="98" fillId="0" borderId="56" xfId="0" applyNumberFormat="1" applyFont="1" applyFill="1" applyBorder="1" applyAlignment="1" applyProtection="1">
      <alignment horizontal="left" vertical="center"/>
    </xf>
    <xf numFmtId="164" fontId="98" fillId="0" borderId="204" xfId="0" applyNumberFormat="1" applyFont="1" applyFill="1" applyBorder="1" applyAlignment="1" applyProtection="1">
      <alignment horizontal="center"/>
    </xf>
    <xf numFmtId="0" fontId="142" fillId="0" borderId="55" xfId="0" applyFont="1" applyBorder="1"/>
    <xf numFmtId="0" fontId="142" fillId="39" borderId="55" xfId="0" applyFont="1" applyFill="1" applyBorder="1"/>
    <xf numFmtId="0" fontId="98" fillId="0" borderId="55" xfId="0" applyNumberFormat="1" applyFont="1" applyFill="1" applyBorder="1" applyAlignment="1" applyProtection="1">
      <alignment horizontal="right"/>
    </xf>
    <xf numFmtId="0" fontId="6" fillId="11" borderId="8" xfId="0" applyNumberFormat="1" applyFont="1" applyFill="1" applyBorder="1" applyAlignment="1" applyProtection="1">
      <alignment horizontal="right" vertical="center" wrapText="1"/>
    </xf>
    <xf numFmtId="0" fontId="192" fillId="22" borderId="0" xfId="0" applyFont="1" applyFill="1"/>
    <xf numFmtId="2" fontId="0" fillId="0" borderId="55" xfId="0" applyNumberFormat="1" applyBorder="1" applyAlignment="1">
      <alignment horizontal="right"/>
    </xf>
    <xf numFmtId="2" fontId="11" fillId="0" borderId="0" xfId="0" applyNumberFormat="1" applyFont="1" applyFill="1" applyBorder="1" applyProtection="1"/>
    <xf numFmtId="0" fontId="108" fillId="4" borderId="0" xfId="0" applyFont="1" applyFill="1" applyBorder="1" applyAlignment="1" applyProtection="1">
      <alignment horizontal="center" vertical="center" wrapText="1"/>
    </xf>
    <xf numFmtId="0" fontId="74" fillId="4" borderId="0" xfId="0" applyFont="1" applyFill="1" applyBorder="1" applyAlignment="1" applyProtection="1">
      <alignment horizontal="center" vertical="center" wrapText="1"/>
    </xf>
    <xf numFmtId="0" fontId="65" fillId="6" borderId="0" xfId="0" applyFont="1" applyFill="1" applyBorder="1" applyAlignment="1" applyProtection="1">
      <alignment horizontal="center"/>
    </xf>
    <xf numFmtId="0" fontId="65" fillId="6" borderId="0" xfId="1" applyFont="1" applyFill="1" applyBorder="1" applyAlignment="1" applyProtection="1">
      <alignment horizontal="left"/>
    </xf>
    <xf numFmtId="0" fontId="178" fillId="3" borderId="0" xfId="0" applyFont="1" applyFill="1" applyBorder="1" applyAlignment="1" applyProtection="1">
      <alignment horizontal="justify" vertical="center" wrapText="1"/>
    </xf>
    <xf numFmtId="0" fontId="133" fillId="3" borderId="0" xfId="0" applyFont="1" applyFill="1" applyBorder="1" applyAlignment="1" applyProtection="1">
      <alignment horizontal="left" vertical="center" wrapText="1"/>
    </xf>
    <xf numFmtId="0" fontId="133" fillId="3" borderId="0" xfId="0" applyFont="1" applyFill="1" applyBorder="1" applyAlignment="1" applyProtection="1">
      <alignment vertical="center" wrapText="1"/>
    </xf>
    <xf numFmtId="0" fontId="23" fillId="31" borderId="6" xfId="0" applyFont="1" applyFill="1" applyBorder="1" applyAlignment="1" applyProtection="1">
      <alignment horizontal="center" vertical="center" wrapText="1"/>
    </xf>
    <xf numFmtId="0" fontId="23" fillId="31" borderId="61" xfId="0" applyFont="1" applyFill="1" applyBorder="1" applyAlignment="1" applyProtection="1">
      <alignment horizontal="center" vertical="center" wrapText="1"/>
    </xf>
    <xf numFmtId="0" fontId="8" fillId="30" borderId="63" xfId="0" applyFont="1" applyFill="1" applyBorder="1" applyAlignment="1" applyProtection="1">
      <alignment horizontal="center" vertical="center" wrapText="1"/>
    </xf>
    <xf numFmtId="0" fontId="8" fillId="30" borderId="65" xfId="0" applyFont="1" applyFill="1" applyBorder="1" applyAlignment="1" applyProtection="1">
      <alignment horizontal="center" vertical="center" wrapText="1"/>
    </xf>
    <xf numFmtId="0" fontId="8" fillId="30" borderId="16" xfId="0" applyFont="1" applyFill="1" applyBorder="1" applyAlignment="1" applyProtection="1">
      <alignment horizontal="center" vertical="center" wrapText="1"/>
    </xf>
    <xf numFmtId="0" fontId="8" fillId="4" borderId="66" xfId="0" applyFont="1" applyFill="1" applyBorder="1" applyAlignment="1" applyProtection="1">
      <alignment horizontal="center" vertical="center" wrapText="1"/>
    </xf>
    <xf numFmtId="0" fontId="8" fillId="4" borderId="0" xfId="0" applyFont="1" applyFill="1" applyBorder="1" applyAlignment="1" applyProtection="1">
      <alignment horizontal="center" vertical="center" wrapText="1"/>
    </xf>
    <xf numFmtId="0" fontId="13" fillId="9" borderId="25" xfId="0" applyFont="1" applyFill="1" applyBorder="1" applyAlignment="1" applyProtection="1">
      <alignment horizontal="left" vertical="center"/>
    </xf>
    <xf numFmtId="0" fontId="13" fillId="9" borderId="67" xfId="0" applyFont="1" applyFill="1" applyBorder="1" applyAlignment="1" applyProtection="1">
      <alignment horizontal="left" vertical="center"/>
    </xf>
    <xf numFmtId="0" fontId="13" fillId="9" borderId="7" xfId="0" applyFont="1" applyFill="1" applyBorder="1" applyAlignment="1" applyProtection="1">
      <alignment horizontal="left" vertical="center"/>
    </xf>
    <xf numFmtId="0" fontId="7" fillId="4" borderId="66" xfId="0" applyFont="1" applyFill="1" applyBorder="1" applyAlignment="1" applyProtection="1">
      <alignment horizontal="left" vertical="center"/>
    </xf>
    <xf numFmtId="0" fontId="7" fillId="4" borderId="0" xfId="0" applyFont="1" applyFill="1" applyBorder="1" applyAlignment="1" applyProtection="1">
      <alignment horizontal="left" vertical="center"/>
    </xf>
    <xf numFmtId="0" fontId="8" fillId="4" borderId="138" xfId="0" applyFont="1" applyFill="1" applyBorder="1" applyAlignment="1" applyProtection="1">
      <alignment horizontal="center" vertical="center" wrapText="1"/>
    </xf>
    <xf numFmtId="0" fontId="8" fillId="4" borderId="139" xfId="0" applyFont="1" applyFill="1" applyBorder="1" applyAlignment="1" applyProtection="1">
      <alignment horizontal="center" vertical="center" wrapText="1"/>
    </xf>
    <xf numFmtId="0" fontId="8" fillId="4" borderId="140" xfId="0" applyFont="1" applyFill="1" applyBorder="1" applyAlignment="1" applyProtection="1">
      <alignment horizontal="center" vertical="center" wrapText="1"/>
    </xf>
    <xf numFmtId="0" fontId="8" fillId="4" borderId="130" xfId="0" applyFont="1" applyFill="1" applyBorder="1" applyAlignment="1" applyProtection="1">
      <alignment horizontal="center" vertical="center" wrapText="1"/>
    </xf>
    <xf numFmtId="0" fontId="8" fillId="4" borderId="138" xfId="0" applyFont="1" applyFill="1" applyBorder="1" applyAlignment="1" applyProtection="1">
      <alignment horizontal="center" vertical="center"/>
    </xf>
    <xf numFmtId="0" fontId="8" fillId="4" borderId="139" xfId="0" applyFont="1" applyFill="1" applyBorder="1" applyAlignment="1" applyProtection="1">
      <alignment horizontal="center" vertical="center"/>
    </xf>
    <xf numFmtId="0" fontId="8" fillId="4" borderId="140" xfId="0" applyFont="1" applyFill="1" applyBorder="1" applyAlignment="1" applyProtection="1">
      <alignment horizontal="center" vertical="center"/>
    </xf>
    <xf numFmtId="0" fontId="13" fillId="0" borderId="141" xfId="0" applyFont="1" applyFill="1" applyBorder="1" applyAlignment="1" applyProtection="1">
      <alignment horizontal="center"/>
    </xf>
    <xf numFmtId="0" fontId="13" fillId="0" borderId="142" xfId="0" applyFont="1" applyFill="1" applyBorder="1" applyAlignment="1" applyProtection="1">
      <alignment horizontal="center"/>
    </xf>
    <xf numFmtId="0" fontId="13" fillId="0" borderId="143" xfId="0" applyFont="1" applyFill="1" applyBorder="1" applyAlignment="1" applyProtection="1">
      <alignment horizontal="center"/>
    </xf>
    <xf numFmtId="0" fontId="13" fillId="32" borderId="144" xfId="0" applyFont="1" applyFill="1" applyBorder="1" applyAlignment="1" applyProtection="1">
      <alignment horizontal="center"/>
    </xf>
    <xf numFmtId="0" fontId="13" fillId="32" borderId="145" xfId="0" applyFont="1" applyFill="1" applyBorder="1" applyAlignment="1" applyProtection="1">
      <alignment horizontal="center"/>
    </xf>
    <xf numFmtId="0" fontId="13" fillId="32" borderId="146" xfId="0" applyFont="1" applyFill="1" applyBorder="1" applyAlignment="1" applyProtection="1">
      <alignment horizontal="center"/>
    </xf>
    <xf numFmtId="0" fontId="90" fillId="20" borderId="156" xfId="0" applyFont="1" applyFill="1" applyBorder="1" applyAlignment="1" applyProtection="1">
      <alignment horizontal="center" vertical="center" wrapText="1"/>
    </xf>
    <xf numFmtId="0" fontId="178" fillId="3" borderId="0" xfId="0" applyFont="1" applyFill="1" applyBorder="1" applyAlignment="1" applyProtection="1">
      <alignment horizontal="left" vertical="center"/>
    </xf>
    <xf numFmtId="0" fontId="178" fillId="3" borderId="0" xfId="0" applyFont="1" applyFill="1" applyBorder="1" applyAlignment="1" applyProtection="1">
      <alignment horizontal="left" vertical="center" wrapText="1"/>
    </xf>
    <xf numFmtId="0" fontId="6" fillId="3" borderId="0" xfId="0" applyFont="1" applyFill="1" applyBorder="1" applyAlignment="1" applyProtection="1">
      <alignment horizontal="left" vertical="top" wrapText="1"/>
    </xf>
    <xf numFmtId="0" fontId="26" fillId="4" borderId="0" xfId="0" applyFont="1" applyFill="1" applyBorder="1" applyAlignment="1" applyProtection="1">
      <alignment horizontal="left" vertical="center"/>
    </xf>
    <xf numFmtId="0" fontId="7" fillId="40" borderId="153" xfId="0" applyFont="1" applyFill="1" applyBorder="1" applyAlignment="1" applyProtection="1">
      <alignment horizontal="center" vertical="center"/>
    </xf>
    <xf numFmtId="0" fontId="7" fillId="40" borderId="154" xfId="0" applyFont="1" applyFill="1" applyBorder="1" applyAlignment="1" applyProtection="1">
      <alignment horizontal="center" vertical="center"/>
    </xf>
    <xf numFmtId="0" fontId="7" fillId="40" borderId="155" xfId="0" applyFont="1" applyFill="1" applyBorder="1" applyAlignment="1" applyProtection="1">
      <alignment horizontal="center" vertical="center"/>
    </xf>
    <xf numFmtId="0" fontId="23" fillId="20" borderId="150" xfId="0" applyFont="1" applyFill="1" applyBorder="1" applyAlignment="1" applyProtection="1">
      <alignment horizontal="center" vertical="center" wrapText="1"/>
    </xf>
    <xf numFmtId="0" fontId="23" fillId="20" borderId="0" xfId="0" applyFont="1" applyFill="1" applyBorder="1" applyAlignment="1" applyProtection="1">
      <alignment horizontal="center" vertical="top" wrapText="1"/>
    </xf>
    <xf numFmtId="0" fontId="23" fillId="20" borderId="60" xfId="0" applyFont="1" applyFill="1" applyBorder="1" applyAlignment="1" applyProtection="1">
      <alignment horizontal="center" vertical="center" wrapText="1"/>
    </xf>
    <xf numFmtId="0" fontId="23" fillId="20" borderId="66" xfId="0" applyFont="1" applyFill="1" applyBorder="1" applyAlignment="1" applyProtection="1">
      <alignment horizontal="center" vertical="center" wrapText="1"/>
    </xf>
    <xf numFmtId="0" fontId="23" fillId="20" borderId="63" xfId="0" applyFont="1" applyFill="1" applyBorder="1" applyAlignment="1" applyProtection="1">
      <alignment horizontal="center" vertical="center" wrapText="1"/>
    </xf>
    <xf numFmtId="0" fontId="23" fillId="20" borderId="16" xfId="0" applyFont="1" applyFill="1" applyBorder="1" applyAlignment="1" applyProtection="1">
      <alignment horizontal="center" vertical="center" wrapText="1"/>
    </xf>
    <xf numFmtId="0" fontId="23" fillId="20" borderId="6" xfId="0" applyFont="1" applyFill="1" applyBorder="1" applyAlignment="1" applyProtection="1">
      <alignment horizontal="center" vertical="center" wrapText="1"/>
    </xf>
    <xf numFmtId="0" fontId="23" fillId="20" borderId="68" xfId="0" applyFont="1" applyFill="1" applyBorder="1" applyAlignment="1" applyProtection="1">
      <alignment horizontal="center" vertical="center" wrapText="1"/>
    </xf>
    <xf numFmtId="0" fontId="113" fillId="22" borderId="0" xfId="0" applyFont="1" applyFill="1" applyBorder="1" applyAlignment="1" applyProtection="1">
      <alignment horizontal="left" vertical="top" wrapText="1" indent="2"/>
    </xf>
    <xf numFmtId="0" fontId="136" fillId="3" borderId="0" xfId="0" applyFont="1" applyFill="1" applyBorder="1" applyAlignment="1" applyProtection="1">
      <alignment horizontal="left" vertical="center" wrapText="1"/>
    </xf>
    <xf numFmtId="0" fontId="133" fillId="3" borderId="0" xfId="0" applyFont="1" applyFill="1" applyBorder="1" applyAlignment="1" applyProtection="1">
      <alignment horizontal="left" wrapText="1"/>
    </xf>
    <xf numFmtId="0" fontId="133" fillId="3" borderId="0" xfId="0" applyFont="1" applyFill="1" applyBorder="1" applyAlignment="1" applyProtection="1">
      <alignment horizontal="left" vertical="justify" wrapText="1"/>
    </xf>
    <xf numFmtId="0" fontId="23" fillId="14" borderId="64" xfId="0" applyFont="1" applyFill="1" applyBorder="1" applyAlignment="1" applyProtection="1">
      <alignment horizontal="center" vertical="center" wrapText="1"/>
    </xf>
    <xf numFmtId="0" fontId="23" fillId="14" borderId="63" xfId="0" applyFont="1" applyFill="1" applyBorder="1" applyAlignment="1" applyProtection="1">
      <alignment horizontal="center" vertical="center" wrapText="1"/>
    </xf>
    <xf numFmtId="0" fontId="23" fillId="14" borderId="61" xfId="0" applyFont="1" applyFill="1" applyBorder="1" applyAlignment="1" applyProtection="1">
      <alignment horizontal="center" vertical="center" wrapText="1"/>
    </xf>
    <xf numFmtId="0" fontId="23" fillId="14" borderId="5" xfId="0" applyFont="1" applyFill="1" applyBorder="1" applyAlignment="1" applyProtection="1">
      <alignment horizontal="center" vertical="center" wrapText="1"/>
    </xf>
    <xf numFmtId="0" fontId="23" fillId="14" borderId="6" xfId="0" applyFont="1" applyFill="1" applyBorder="1" applyAlignment="1" applyProtection="1">
      <alignment horizontal="center" vertical="center" wrapText="1"/>
    </xf>
    <xf numFmtId="0" fontId="23" fillId="14" borderId="157" xfId="0" applyFont="1" applyFill="1" applyBorder="1" applyAlignment="1" applyProtection="1">
      <alignment horizontal="center" vertical="center" wrapText="1"/>
    </xf>
    <xf numFmtId="0" fontId="23" fillId="14" borderId="69" xfId="0" applyFont="1" applyFill="1" applyBorder="1" applyAlignment="1" applyProtection="1">
      <alignment horizontal="center" vertical="center" wrapText="1"/>
    </xf>
    <xf numFmtId="0" fontId="23" fillId="14" borderId="185" xfId="0" applyFont="1" applyFill="1" applyBorder="1" applyAlignment="1" applyProtection="1">
      <alignment horizontal="center" vertical="center" wrapText="1"/>
    </xf>
    <xf numFmtId="0" fontId="23" fillId="14" borderId="70" xfId="0" applyFont="1" applyFill="1" applyBorder="1" applyAlignment="1" applyProtection="1">
      <alignment horizontal="center" vertical="center" wrapText="1"/>
    </xf>
    <xf numFmtId="0" fontId="7" fillId="5" borderId="147" xfId="0" applyFont="1" applyFill="1" applyBorder="1" applyAlignment="1" applyProtection="1">
      <alignment horizontal="center" vertical="center"/>
    </xf>
    <xf numFmtId="0" fontId="7" fillId="5" borderId="148" xfId="0" applyFont="1" applyFill="1" applyBorder="1" applyAlignment="1" applyProtection="1">
      <alignment horizontal="center" vertical="center"/>
    </xf>
    <xf numFmtId="0" fontId="23" fillId="41" borderId="151" xfId="0" applyFont="1" applyFill="1" applyBorder="1" applyAlignment="1" applyProtection="1">
      <alignment horizontal="center" vertical="center" wrapText="1"/>
    </xf>
    <xf numFmtId="0" fontId="23" fillId="41" borderId="152" xfId="0" applyFont="1" applyFill="1" applyBorder="1" applyAlignment="1" applyProtection="1">
      <alignment horizontal="center" vertical="center" wrapText="1"/>
    </xf>
    <xf numFmtId="0" fontId="23" fillId="41" borderId="186" xfId="0" applyFont="1" applyFill="1" applyBorder="1" applyAlignment="1" applyProtection="1">
      <alignment horizontal="center" vertical="center" wrapText="1"/>
    </xf>
    <xf numFmtId="0" fontId="153" fillId="5" borderId="158" xfId="0" applyFont="1" applyFill="1" applyBorder="1" applyAlignment="1" applyProtection="1">
      <alignment horizontal="center" vertical="center" wrapText="1"/>
    </xf>
    <xf numFmtId="0" fontId="153" fillId="5" borderId="65" xfId="0" applyFont="1" applyFill="1" applyBorder="1" applyAlignment="1" applyProtection="1">
      <alignment horizontal="center" vertical="center" wrapText="1"/>
    </xf>
    <xf numFmtId="0" fontId="8" fillId="5" borderId="159" xfId="0" applyFont="1" applyFill="1" applyBorder="1" applyAlignment="1" applyProtection="1">
      <alignment horizontal="center" vertical="center" wrapText="1"/>
    </xf>
    <xf numFmtId="0" fontId="8" fillId="5" borderId="65" xfId="0" applyFont="1" applyFill="1" applyBorder="1" applyAlignment="1" applyProtection="1">
      <alignment horizontal="center" vertical="center" wrapText="1"/>
    </xf>
    <xf numFmtId="0" fontId="23" fillId="20" borderId="149" xfId="0" applyFont="1" applyFill="1" applyBorder="1" applyAlignment="1" applyProtection="1">
      <alignment horizontal="center" vertical="center" wrapText="1"/>
    </xf>
    <xf numFmtId="0" fontId="23" fillId="20" borderId="184" xfId="0" applyFont="1" applyFill="1" applyBorder="1" applyAlignment="1" applyProtection="1">
      <alignment horizontal="center" vertical="center" wrapText="1"/>
    </xf>
    <xf numFmtId="0" fontId="23" fillId="20" borderId="61" xfId="0" applyFont="1" applyFill="1" applyBorder="1" applyAlignment="1" applyProtection="1">
      <alignment horizontal="center" vertical="center" wrapText="1"/>
    </xf>
    <xf numFmtId="166" fontId="6" fillId="0" borderId="188" xfId="0" applyNumberFormat="1" applyFont="1" applyFill="1" applyBorder="1" applyAlignment="1" applyProtection="1">
      <alignment horizontal="center" vertical="center" wrapText="1"/>
    </xf>
    <xf numFmtId="166" fontId="6" fillId="0" borderId="189" xfId="0" applyNumberFormat="1" applyFont="1" applyFill="1" applyBorder="1" applyAlignment="1" applyProtection="1">
      <alignment horizontal="center" vertical="center" wrapText="1"/>
    </xf>
    <xf numFmtId="0" fontId="113" fillId="22" borderId="0" xfId="0" applyFont="1" applyFill="1" applyBorder="1" applyAlignment="1" applyProtection="1">
      <alignment horizontal="left" vertical="center" wrapText="1" indent="1"/>
    </xf>
    <xf numFmtId="0" fontId="133" fillId="3" borderId="0" xfId="0" applyFont="1" applyFill="1" applyBorder="1" applyAlignment="1" applyProtection="1">
      <alignment horizontal="left" vertical="center" wrapText="1" indent="2"/>
    </xf>
    <xf numFmtId="0" fontId="23" fillId="5" borderId="5" xfId="0" applyFont="1" applyFill="1" applyBorder="1" applyAlignment="1" applyProtection="1">
      <alignment horizontal="center" vertical="center" wrapText="1"/>
    </xf>
    <xf numFmtId="0" fontId="7" fillId="5" borderId="5" xfId="0" applyFont="1" applyFill="1" applyBorder="1" applyAlignment="1" applyProtection="1">
      <alignment horizontal="center" vertical="center"/>
    </xf>
    <xf numFmtId="0" fontId="77" fillId="3" borderId="0" xfId="0" applyFont="1" applyFill="1" applyBorder="1" applyAlignment="1" applyProtection="1">
      <alignment horizontal="left" vertical="center" wrapText="1"/>
    </xf>
    <xf numFmtId="0" fontId="150" fillId="5" borderId="5" xfId="0" applyFont="1" applyFill="1" applyBorder="1" applyAlignment="1" applyProtection="1">
      <alignment horizontal="center" vertical="center" wrapText="1"/>
    </xf>
    <xf numFmtId="0" fontId="23" fillId="14" borderId="5" xfId="0" applyFont="1" applyFill="1" applyBorder="1" applyAlignment="1" applyProtection="1">
      <alignment horizontal="left" vertical="center" wrapText="1"/>
    </xf>
    <xf numFmtId="0" fontId="23" fillId="14" borderId="5" xfId="0" applyFont="1" applyFill="1" applyBorder="1" applyAlignment="1" applyProtection="1">
      <alignment horizontal="left" vertical="center"/>
    </xf>
    <xf numFmtId="0" fontId="23" fillId="5" borderId="5" xfId="0" applyFont="1" applyFill="1" applyBorder="1" applyAlignment="1" applyProtection="1">
      <alignment horizontal="center" vertical="center"/>
    </xf>
    <xf numFmtId="0" fontId="23" fillId="14" borderId="5" xfId="0" applyFont="1" applyFill="1" applyBorder="1" applyAlignment="1" applyProtection="1">
      <alignment horizontal="center" vertical="center"/>
    </xf>
    <xf numFmtId="0" fontId="132" fillId="14" borderId="63" xfId="1" applyFont="1" applyFill="1" applyBorder="1" applyAlignment="1" applyProtection="1">
      <alignment horizontal="center" vertical="center" wrapText="1"/>
    </xf>
    <xf numFmtId="0" fontId="132" fillId="14" borderId="16" xfId="1" applyFont="1" applyFill="1" applyBorder="1" applyAlignment="1" applyProtection="1">
      <alignment horizontal="center" vertical="center" wrapText="1"/>
    </xf>
    <xf numFmtId="0" fontId="23" fillId="20" borderId="5" xfId="0" applyFont="1" applyFill="1" applyBorder="1" applyAlignment="1" applyProtection="1">
      <alignment horizontal="center" vertical="center" wrapText="1"/>
    </xf>
    <xf numFmtId="0" fontId="113" fillId="3" borderId="205" xfId="0" applyFont="1" applyFill="1" applyBorder="1" applyAlignment="1" applyProtection="1">
      <alignment horizontal="left" vertical="center" wrapText="1"/>
    </xf>
    <xf numFmtId="0" fontId="113" fillId="3" borderId="206" xfId="0" applyFont="1" applyFill="1" applyBorder="1" applyAlignment="1" applyProtection="1">
      <alignment horizontal="left" vertical="center" wrapText="1"/>
    </xf>
    <xf numFmtId="0" fontId="113" fillId="3" borderId="207" xfId="0" applyFont="1" applyFill="1" applyBorder="1" applyAlignment="1" applyProtection="1">
      <alignment horizontal="left" vertical="center" wrapText="1"/>
    </xf>
    <xf numFmtId="0" fontId="113" fillId="3" borderId="208" xfId="0" applyFont="1" applyFill="1" applyBorder="1" applyAlignment="1" applyProtection="1">
      <alignment horizontal="left" vertical="center" wrapText="1"/>
    </xf>
    <xf numFmtId="0" fontId="113" fillId="3" borderId="209" xfId="0" applyFont="1" applyFill="1" applyBorder="1" applyAlignment="1" applyProtection="1">
      <alignment horizontal="left" vertical="center" wrapText="1"/>
    </xf>
    <xf numFmtId="0" fontId="113" fillId="3" borderId="210" xfId="0" applyFont="1" applyFill="1" applyBorder="1" applyAlignment="1" applyProtection="1">
      <alignment horizontal="left" vertical="center" wrapText="1"/>
    </xf>
    <xf numFmtId="0" fontId="76" fillId="3" borderId="0" xfId="0" applyFont="1" applyFill="1" applyBorder="1" applyAlignment="1" applyProtection="1">
      <alignment horizontal="center" vertical="center" wrapText="1"/>
    </xf>
    <xf numFmtId="0" fontId="72" fillId="3" borderId="0" xfId="0" applyFont="1" applyFill="1" applyBorder="1" applyAlignment="1" applyProtection="1">
      <alignment horizontal="left" vertical="center" wrapText="1"/>
    </xf>
    <xf numFmtId="0" fontId="7" fillId="5" borderId="66" xfId="0" applyFont="1" applyFill="1" applyBorder="1" applyAlignment="1" applyProtection="1">
      <alignment horizontal="center" vertical="center" wrapText="1"/>
    </xf>
    <xf numFmtId="0" fontId="7" fillId="5" borderId="0" xfId="0" applyFont="1" applyFill="1" applyBorder="1" applyAlignment="1" applyProtection="1">
      <alignment horizontal="center" vertical="center" wrapText="1"/>
    </xf>
    <xf numFmtId="0" fontId="133" fillId="3" borderId="0" xfId="0" applyFont="1" applyFill="1" applyBorder="1" applyAlignment="1" applyProtection="1">
      <alignment horizontal="left" vertical="top" wrapText="1"/>
    </xf>
    <xf numFmtId="0" fontId="176" fillId="3" borderId="0" xfId="0" applyFont="1" applyFill="1" applyBorder="1" applyAlignment="1" applyProtection="1">
      <alignment horizontal="left" vertical="center" wrapText="1"/>
    </xf>
    <xf numFmtId="0" fontId="150" fillId="20" borderId="160" xfId="0" applyFont="1" applyFill="1" applyBorder="1" applyAlignment="1" applyProtection="1">
      <alignment horizontal="center" vertical="center" wrapText="1"/>
    </xf>
    <xf numFmtId="0" fontId="150" fillId="20" borderId="161" xfId="0" applyFont="1" applyFill="1" applyBorder="1" applyAlignment="1" applyProtection="1">
      <alignment horizontal="center" vertical="center" wrapText="1"/>
    </xf>
    <xf numFmtId="0" fontId="23" fillId="20" borderId="160" xfId="0" applyFont="1" applyFill="1" applyBorder="1" applyAlignment="1" applyProtection="1">
      <alignment vertical="center" wrapText="1"/>
    </xf>
    <xf numFmtId="0" fontId="23" fillId="20" borderId="161" xfId="0" applyFont="1" applyFill="1" applyBorder="1" applyAlignment="1" applyProtection="1">
      <alignment vertical="center" wrapText="1"/>
    </xf>
    <xf numFmtId="0" fontId="23" fillId="20" borderId="137" xfId="0" applyFont="1" applyFill="1" applyBorder="1" applyAlignment="1" applyProtection="1">
      <alignment horizontal="center" vertical="center" wrapText="1"/>
    </xf>
    <xf numFmtId="0" fontId="23" fillId="20" borderId="0" xfId="0" applyFont="1" applyFill="1" applyBorder="1" applyAlignment="1" applyProtection="1">
      <alignment horizontal="center" vertical="center" wrapText="1"/>
    </xf>
    <xf numFmtId="0" fontId="23" fillId="20" borderId="160" xfId="0" applyFont="1" applyFill="1" applyBorder="1" applyAlignment="1" applyProtection="1">
      <alignment horizontal="center" vertical="center" wrapText="1"/>
    </xf>
    <xf numFmtId="0" fontId="23" fillId="20" borderId="162" xfId="0" applyFont="1" applyFill="1" applyBorder="1" applyAlignment="1" applyProtection="1">
      <alignment horizontal="center" vertical="center" wrapText="1"/>
    </xf>
    <xf numFmtId="0" fontId="23" fillId="20" borderId="161"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26" fillId="5" borderId="68" xfId="0" applyFont="1" applyFill="1" applyBorder="1" applyAlignment="1" applyProtection="1">
      <alignment horizontal="center" vertical="center"/>
    </xf>
    <xf numFmtId="0" fontId="26" fillId="5" borderId="61" xfId="0" applyFont="1" applyFill="1" applyBorder="1" applyAlignment="1" applyProtection="1">
      <alignment horizontal="center" vertical="center"/>
    </xf>
    <xf numFmtId="0" fontId="26" fillId="5" borderId="68" xfId="0" applyFont="1" applyFill="1" applyBorder="1" applyAlignment="1" applyProtection="1">
      <alignment horizontal="center" vertical="center" wrapText="1"/>
    </xf>
    <xf numFmtId="0" fontId="26" fillId="5" borderId="61" xfId="0" applyFont="1" applyFill="1" applyBorder="1" applyAlignment="1" applyProtection="1">
      <alignment horizontal="center" vertical="center" wrapText="1"/>
    </xf>
    <xf numFmtId="0" fontId="23" fillId="20" borderId="69" xfId="0" applyFont="1" applyFill="1" applyBorder="1" applyAlignment="1" applyProtection="1">
      <alignment horizontal="center" vertical="center" wrapText="1"/>
    </xf>
    <xf numFmtId="0" fontId="23" fillId="20" borderId="4" xfId="0" applyFont="1" applyFill="1" applyBorder="1" applyAlignment="1" applyProtection="1">
      <alignment horizontal="center" vertical="center" wrapText="1"/>
    </xf>
    <xf numFmtId="0" fontId="26" fillId="5" borderId="9" xfId="0" applyFont="1" applyFill="1" applyBorder="1" applyAlignment="1" applyProtection="1">
      <alignment horizontal="center" vertical="center"/>
    </xf>
    <xf numFmtId="0" fontId="26" fillId="5" borderId="70" xfId="0" applyFont="1" applyFill="1" applyBorder="1" applyAlignment="1" applyProtection="1">
      <alignment horizontal="center" vertical="center"/>
    </xf>
    <xf numFmtId="0" fontId="23" fillId="5" borderId="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70" xfId="0" applyFont="1" applyFill="1" applyBorder="1" applyAlignment="1" applyProtection="1">
      <alignment horizontal="center" vertical="center"/>
    </xf>
    <xf numFmtId="0" fontId="129" fillId="22" borderId="0" xfId="0" applyFont="1" applyFill="1" applyBorder="1" applyAlignment="1" applyProtection="1">
      <alignment horizontal="left" vertical="center" wrapText="1"/>
    </xf>
    <xf numFmtId="0" fontId="129" fillId="22" borderId="0" xfId="0" applyFont="1" applyFill="1" applyBorder="1" applyAlignment="1" applyProtection="1">
      <alignment horizontal="right" vertical="center" wrapText="1"/>
    </xf>
    <xf numFmtId="0" fontId="129" fillId="22" borderId="0" xfId="0" applyFont="1" applyFill="1" applyBorder="1" applyAlignment="1" applyProtection="1">
      <alignment horizontal="left" vertical="center"/>
    </xf>
    <xf numFmtId="0" fontId="130" fillId="22" borderId="0" xfId="0" applyFont="1" applyFill="1" applyBorder="1" applyAlignment="1" applyProtection="1">
      <alignment horizontal="left" vertical="center" wrapText="1"/>
    </xf>
    <xf numFmtId="0" fontId="23" fillId="4" borderId="10" xfId="0" applyFont="1" applyFill="1" applyBorder="1" applyAlignment="1" applyProtection="1">
      <alignment horizontal="center" vertical="center" wrapText="1"/>
    </xf>
    <xf numFmtId="0" fontId="83" fillId="14" borderId="5" xfId="0" applyFont="1" applyFill="1" applyBorder="1" applyAlignment="1" applyProtection="1">
      <alignment horizontal="left" vertical="center" wrapText="1"/>
    </xf>
    <xf numFmtId="0" fontId="80" fillId="14" borderId="5" xfId="0" applyFont="1" applyFill="1" applyBorder="1" applyAlignment="1" applyProtection="1">
      <alignment horizontal="left" vertical="center" wrapText="1"/>
    </xf>
    <xf numFmtId="168" fontId="50" fillId="38" borderId="71" xfId="0" applyNumberFormat="1" applyFont="1" applyFill="1" applyBorder="1" applyAlignment="1" applyProtection="1">
      <alignment horizontal="right" vertical="center" wrapText="1"/>
    </xf>
    <xf numFmtId="167" fontId="39" fillId="0" borderId="71" xfId="0" applyNumberFormat="1" applyFont="1" applyFill="1" applyBorder="1" applyAlignment="1" applyProtection="1">
      <alignment horizontal="left" vertical="center" wrapText="1"/>
    </xf>
    <xf numFmtId="167" fontId="39" fillId="0" borderId="72" xfId="0" applyNumberFormat="1" applyFont="1" applyFill="1" applyBorder="1" applyAlignment="1" applyProtection="1">
      <alignment horizontal="left" vertical="center" wrapText="1"/>
    </xf>
    <xf numFmtId="168" fontId="50" fillId="9" borderId="71" xfId="0" applyNumberFormat="1" applyFont="1" applyFill="1" applyBorder="1" applyAlignment="1" applyProtection="1">
      <alignment horizontal="right" vertical="center" wrapText="1"/>
    </xf>
    <xf numFmtId="0" fontId="23" fillId="14" borderId="3" xfId="0" applyFont="1" applyFill="1" applyBorder="1" applyAlignment="1" applyProtection="1">
      <alignment horizontal="right" vertical="center" wrapText="1"/>
    </xf>
    <xf numFmtId="168" fontId="37" fillId="9" borderId="71" xfId="0" applyNumberFormat="1" applyFont="1" applyFill="1" applyBorder="1" applyAlignment="1" applyProtection="1">
      <alignment horizontal="right" vertical="center" wrapText="1"/>
    </xf>
    <xf numFmtId="167" fontId="37" fillId="0" borderId="71" xfId="0" applyNumberFormat="1" applyFont="1" applyFill="1" applyBorder="1" applyAlignment="1" applyProtection="1">
      <alignment horizontal="left" vertical="center" wrapText="1"/>
    </xf>
    <xf numFmtId="167" fontId="37" fillId="0" borderId="72" xfId="0" applyNumberFormat="1" applyFont="1" applyFill="1" applyBorder="1" applyAlignment="1" applyProtection="1">
      <alignment horizontal="left" vertical="center" wrapText="1"/>
    </xf>
    <xf numFmtId="0" fontId="157" fillId="22" borderId="3" xfId="0" applyFont="1" applyFill="1" applyBorder="1" applyAlignment="1" applyProtection="1">
      <alignment horizontal="left" vertical="top" wrapText="1" indent="1"/>
    </xf>
    <xf numFmtId="0" fontId="83" fillId="14" borderId="73" xfId="0" applyFont="1" applyFill="1" applyBorder="1" applyAlignment="1" applyProtection="1">
      <alignment horizontal="left" vertical="center" wrapText="1"/>
    </xf>
    <xf numFmtId="0" fontId="83" fillId="14" borderId="74" xfId="0" applyFont="1" applyFill="1" applyBorder="1" applyAlignment="1" applyProtection="1">
      <alignment horizontal="left" vertical="center" wrapText="1"/>
    </xf>
    <xf numFmtId="0" fontId="83" fillId="14" borderId="75" xfId="0" applyFont="1" applyFill="1" applyBorder="1" applyAlignment="1" applyProtection="1">
      <alignment horizontal="left" vertical="center" wrapText="1"/>
    </xf>
    <xf numFmtId="168" fontId="101" fillId="14" borderId="63" xfId="0" applyNumberFormat="1" applyFont="1" applyFill="1" applyBorder="1" applyAlignment="1" applyProtection="1">
      <alignment horizontal="right" vertical="center" wrapText="1"/>
    </xf>
    <xf numFmtId="168" fontId="101" fillId="14" borderId="65" xfId="0" applyNumberFormat="1" applyFont="1" applyFill="1" applyBorder="1" applyAlignment="1" applyProtection="1">
      <alignment horizontal="right" vertical="center" wrapText="1"/>
    </xf>
    <xf numFmtId="167" fontId="101" fillId="14" borderId="65" xfId="0" applyNumberFormat="1" applyFont="1" applyFill="1" applyBorder="1" applyAlignment="1" applyProtection="1">
      <alignment horizontal="left" vertical="center" wrapText="1"/>
    </xf>
    <xf numFmtId="167" fontId="101" fillId="14" borderId="16" xfId="0" applyNumberFormat="1" applyFont="1" applyFill="1" applyBorder="1" applyAlignment="1" applyProtection="1">
      <alignment horizontal="left" vertical="center" wrapText="1"/>
    </xf>
    <xf numFmtId="0" fontId="83" fillId="4" borderId="80" xfId="0" applyFont="1" applyFill="1" applyBorder="1" applyAlignment="1" applyProtection="1">
      <alignment horizontal="right" vertical="center"/>
    </xf>
    <xf numFmtId="0" fontId="83" fillId="4" borderId="81" xfId="0" applyFont="1" applyFill="1" applyBorder="1" applyAlignment="1" applyProtection="1">
      <alignment horizontal="right" vertical="center"/>
    </xf>
    <xf numFmtId="0" fontId="56" fillId="0" borderId="71" xfId="0" applyFont="1" applyFill="1" applyBorder="1" applyAlignment="1" applyProtection="1">
      <alignment horizontal="center" vertical="center" wrapText="1"/>
    </xf>
    <xf numFmtId="0" fontId="56" fillId="0" borderId="72" xfId="0" applyFont="1" applyFill="1" applyBorder="1" applyAlignment="1" applyProtection="1">
      <alignment horizontal="center" vertical="center" wrapText="1"/>
    </xf>
    <xf numFmtId="0" fontId="86" fillId="6" borderId="22" xfId="1" applyFont="1" applyFill="1" applyBorder="1" applyAlignment="1" applyProtection="1">
      <alignment horizontal="left" vertical="center"/>
    </xf>
    <xf numFmtId="0" fontId="86" fillId="6" borderId="8" xfId="1" applyFont="1" applyFill="1" applyBorder="1" applyAlignment="1" applyProtection="1">
      <alignment horizontal="left" vertical="center"/>
    </xf>
    <xf numFmtId="0" fontId="83" fillId="4" borderId="0" xfId="0" applyFont="1" applyFill="1" applyBorder="1" applyAlignment="1" applyProtection="1">
      <alignment horizontal="right" vertical="center"/>
    </xf>
    <xf numFmtId="0" fontId="56" fillId="0" borderId="14" xfId="0" applyFont="1" applyFill="1" applyBorder="1" applyAlignment="1" applyProtection="1">
      <alignment horizontal="center" vertical="center" wrapText="1"/>
    </xf>
    <xf numFmtId="0" fontId="56" fillId="0" borderId="15" xfId="0" applyFont="1" applyFill="1" applyBorder="1" applyAlignment="1" applyProtection="1">
      <alignment horizontal="center" vertical="center" wrapText="1"/>
    </xf>
    <xf numFmtId="0" fontId="56" fillId="0" borderId="12" xfId="0" applyFont="1" applyFill="1" applyBorder="1" applyAlignment="1" applyProtection="1">
      <alignment horizontal="center" vertical="center" wrapText="1"/>
    </xf>
    <xf numFmtId="0" fontId="56" fillId="0" borderId="13" xfId="0" applyFont="1" applyFill="1" applyBorder="1" applyAlignment="1" applyProtection="1">
      <alignment horizontal="center" vertical="center" wrapText="1"/>
    </xf>
    <xf numFmtId="0" fontId="86" fillId="6" borderId="76" xfId="1" applyFont="1" applyFill="1" applyBorder="1" applyAlignment="1" applyProtection="1">
      <alignment horizontal="left" vertical="center"/>
    </xf>
    <xf numFmtId="0" fontId="86" fillId="6" borderId="67" xfId="1" applyFont="1" applyFill="1" applyBorder="1" applyAlignment="1" applyProtection="1">
      <alignment horizontal="left" vertical="center"/>
    </xf>
    <xf numFmtId="0" fontId="83" fillId="4" borderId="0" xfId="0" applyFont="1" applyFill="1" applyBorder="1" applyAlignment="1" applyProtection="1">
      <alignment horizontal="center" vertical="center"/>
    </xf>
    <xf numFmtId="0" fontId="67" fillId="0" borderId="15" xfId="0" applyFont="1" applyFill="1" applyBorder="1" applyAlignment="1" applyProtection="1">
      <alignment horizontal="right" vertical="center" wrapText="1"/>
    </xf>
    <xf numFmtId="0" fontId="67" fillId="0" borderId="13" xfId="0" applyFont="1" applyFill="1" applyBorder="1" applyAlignment="1" applyProtection="1">
      <alignment horizontal="right" vertical="center" wrapText="1"/>
    </xf>
    <xf numFmtId="168" fontId="56" fillId="0" borderId="163" xfId="0" applyNumberFormat="1" applyFont="1" applyFill="1" applyBorder="1" applyAlignment="1" applyProtection="1">
      <alignment horizontal="right" vertical="center" wrapText="1"/>
    </xf>
    <xf numFmtId="168" fontId="56" fillId="0" borderId="164" xfId="0" applyNumberFormat="1" applyFont="1" applyFill="1" applyBorder="1" applyAlignment="1" applyProtection="1">
      <alignment horizontal="right" vertical="center" wrapText="1"/>
    </xf>
    <xf numFmtId="168" fontId="56" fillId="0" borderId="165" xfId="0" applyNumberFormat="1" applyFont="1" applyFill="1" applyBorder="1" applyAlignment="1" applyProtection="1">
      <alignment horizontal="right" vertical="center" wrapText="1"/>
    </xf>
    <xf numFmtId="168" fontId="56" fillId="0" borderId="166" xfId="0" applyNumberFormat="1" applyFont="1" applyFill="1" applyBorder="1" applyAlignment="1" applyProtection="1">
      <alignment horizontal="right" vertical="center" wrapText="1"/>
    </xf>
    <xf numFmtId="167" fontId="37" fillId="0" borderId="77" xfId="0" applyNumberFormat="1" applyFont="1" applyFill="1" applyBorder="1" applyAlignment="1" applyProtection="1">
      <alignment horizontal="left" vertical="center" wrapText="1"/>
    </xf>
    <xf numFmtId="167" fontId="37" fillId="0" borderId="78" xfId="0" applyNumberFormat="1" applyFont="1" applyFill="1" applyBorder="1" applyAlignment="1" applyProtection="1">
      <alignment horizontal="left" vertical="center" wrapText="1"/>
    </xf>
    <xf numFmtId="167" fontId="37" fillId="0" borderId="79" xfId="0" applyNumberFormat="1" applyFont="1" applyFill="1" applyBorder="1" applyAlignment="1" applyProtection="1">
      <alignment horizontal="left" vertical="center" wrapText="1"/>
    </xf>
    <xf numFmtId="167" fontId="37" fillId="0" borderId="7" xfId="0" applyNumberFormat="1" applyFont="1" applyFill="1" applyBorder="1" applyAlignment="1" applyProtection="1">
      <alignment horizontal="left" vertical="center" wrapText="1"/>
    </xf>
    <xf numFmtId="0" fontId="88" fillId="4" borderId="76" xfId="0" applyFont="1" applyFill="1" applyBorder="1" applyAlignment="1" applyProtection="1">
      <alignment horizontal="left" vertical="center"/>
    </xf>
    <xf numFmtId="0" fontId="88" fillId="4" borderId="67" xfId="0" applyFont="1" applyFill="1" applyBorder="1" applyAlignment="1" applyProtection="1">
      <alignment horizontal="left" vertical="center"/>
    </xf>
    <xf numFmtId="0" fontId="147" fillId="3" borderId="0" xfId="0" applyFont="1" applyFill="1" applyBorder="1" applyAlignment="1" applyProtection="1">
      <alignment horizontal="left" vertical="center" wrapText="1"/>
    </xf>
    <xf numFmtId="10" fontId="147" fillId="22" borderId="0" xfId="0" applyNumberFormat="1" applyFont="1" applyFill="1" applyAlignment="1">
      <alignment horizontal="center" vertical="center"/>
    </xf>
    <xf numFmtId="0" fontId="23" fillId="4" borderId="20" xfId="0" applyFont="1" applyFill="1" applyBorder="1" applyAlignment="1">
      <alignment horizontal="center" vertical="center"/>
    </xf>
    <xf numFmtId="0" fontId="23" fillId="4" borderId="24" xfId="0" applyFont="1" applyFill="1" applyBorder="1" applyAlignment="1">
      <alignment horizontal="center" vertical="center"/>
    </xf>
    <xf numFmtId="0" fontId="23" fillId="4" borderId="2" xfId="0" applyFont="1" applyFill="1" applyBorder="1" applyAlignment="1">
      <alignment horizontal="center" vertical="center"/>
    </xf>
    <xf numFmtId="0" fontId="23" fillId="4" borderId="25" xfId="0" applyFont="1" applyFill="1" applyBorder="1" applyAlignment="1">
      <alignment horizontal="center" vertical="center"/>
    </xf>
    <xf numFmtId="0" fontId="23" fillId="4" borderId="67" xfId="0" applyFont="1" applyFill="1" applyBorder="1" applyAlignment="1">
      <alignment horizontal="center" vertical="center"/>
    </xf>
    <xf numFmtId="0" fontId="23" fillId="4" borderId="7" xfId="0" applyFont="1" applyFill="1" applyBorder="1" applyAlignment="1">
      <alignment horizontal="center" vertical="center"/>
    </xf>
    <xf numFmtId="0" fontId="151" fillId="3" borderId="0" xfId="0" applyFont="1" applyFill="1" applyBorder="1" applyAlignment="1">
      <alignment horizontal="left"/>
    </xf>
    <xf numFmtId="0" fontId="151" fillId="3" borderId="0" xfId="0" applyFont="1" applyFill="1" applyBorder="1" applyAlignment="1">
      <alignment horizontal="left" vertical="top"/>
    </xf>
    <xf numFmtId="0" fontId="23" fillId="4" borderId="19" xfId="0" applyFont="1" applyFill="1" applyBorder="1" applyAlignment="1">
      <alignment horizontal="center" vertical="center"/>
    </xf>
    <xf numFmtId="0" fontId="23" fillId="4" borderId="0" xfId="0" applyFont="1" applyFill="1" applyBorder="1" applyAlignment="1">
      <alignment horizontal="center" vertical="center"/>
    </xf>
    <xf numFmtId="0" fontId="23" fillId="4" borderId="82" xfId="0" applyFont="1" applyFill="1" applyBorder="1" applyAlignment="1">
      <alignment horizontal="center" vertical="center"/>
    </xf>
    <xf numFmtId="0" fontId="151" fillId="22" borderId="0" xfId="0" applyFont="1" applyFill="1" applyBorder="1" applyAlignment="1" applyProtection="1">
      <alignment horizontal="left"/>
    </xf>
    <xf numFmtId="0" fontId="94" fillId="9" borderId="20" xfId="0" applyFont="1" applyFill="1" applyBorder="1" applyAlignment="1">
      <alignment horizontal="left"/>
    </xf>
    <xf numFmtId="0" fontId="94" fillId="9" borderId="24" xfId="0" applyFont="1" applyFill="1" applyBorder="1" applyAlignment="1">
      <alignment horizontal="left"/>
    </xf>
    <xf numFmtId="0" fontId="94" fillId="9" borderId="2" xfId="0" applyFont="1" applyFill="1" applyBorder="1" applyAlignment="1">
      <alignment horizontal="left"/>
    </xf>
    <xf numFmtId="0" fontId="23" fillId="4" borderId="1" xfId="0" applyFont="1" applyFill="1" applyBorder="1" applyAlignment="1">
      <alignment horizontal="center" vertical="center"/>
    </xf>
    <xf numFmtId="0" fontId="7" fillId="4" borderId="0" xfId="0" applyFont="1" applyFill="1" applyBorder="1" applyAlignment="1">
      <alignment horizontal="left" vertical="center"/>
    </xf>
    <xf numFmtId="0" fontId="113" fillId="3" borderId="0" xfId="0" applyFont="1" applyFill="1" applyBorder="1" applyAlignment="1">
      <alignment horizontal="left" vertical="center" wrapText="1" indent="5"/>
    </xf>
    <xf numFmtId="0" fontId="137" fillId="3" borderId="0" xfId="0" applyFont="1" applyFill="1" applyBorder="1" applyAlignment="1">
      <alignment horizontal="left" vertical="center" wrapText="1" indent="5"/>
    </xf>
    <xf numFmtId="0" fontId="26" fillId="4" borderId="0" xfId="0" applyFont="1" applyFill="1" applyBorder="1" applyAlignment="1">
      <alignment horizontal="left" vertical="center"/>
    </xf>
    <xf numFmtId="0" fontId="23" fillId="4" borderId="182" xfId="0" applyFont="1" applyFill="1" applyBorder="1" applyAlignment="1">
      <alignment horizontal="center" vertical="center"/>
    </xf>
    <xf numFmtId="0" fontId="23" fillId="4" borderId="183" xfId="0" applyFont="1" applyFill="1" applyBorder="1" applyAlignment="1">
      <alignment horizontal="center" vertical="center"/>
    </xf>
    <xf numFmtId="0" fontId="132" fillId="3" borderId="0" xfId="0" applyFont="1" applyFill="1" applyBorder="1" applyAlignment="1">
      <alignment horizontal="left" wrapText="1" indent="1"/>
    </xf>
    <xf numFmtId="0" fontId="137" fillId="3" borderId="0" xfId="0" applyFont="1" applyFill="1" applyBorder="1" applyAlignment="1">
      <alignment horizontal="left" wrapText="1" indent="1"/>
    </xf>
    <xf numFmtId="0" fontId="113" fillId="3" borderId="0" xfId="0" applyFont="1" applyFill="1" applyBorder="1" applyAlignment="1">
      <alignment horizontal="left" vertical="center" wrapText="1" indent="2"/>
    </xf>
    <xf numFmtId="0" fontId="137" fillId="3" borderId="0" xfId="0" applyFont="1" applyFill="1" applyBorder="1" applyAlignment="1">
      <alignment horizontal="left" vertical="center" wrapText="1" indent="1"/>
    </xf>
    <xf numFmtId="0" fontId="23" fillId="4" borderId="167" xfId="0" applyFont="1" applyFill="1" applyBorder="1" applyAlignment="1">
      <alignment horizontal="center" vertical="center" wrapText="1"/>
    </xf>
    <xf numFmtId="0" fontId="23" fillId="4" borderId="168" xfId="0" applyFont="1" applyFill="1" applyBorder="1" applyAlignment="1">
      <alignment horizontal="center" vertical="center" wrapText="1"/>
    </xf>
    <xf numFmtId="0" fontId="113" fillId="3" borderId="0" xfId="0" applyFont="1" applyFill="1" applyBorder="1" applyAlignment="1">
      <alignment horizontal="left" vertical="justify"/>
    </xf>
    <xf numFmtId="0" fontId="113" fillId="3" borderId="0" xfId="0" applyFont="1" applyFill="1" applyBorder="1" applyAlignment="1">
      <alignment horizontal="left" vertical="justify" wrapText="1"/>
    </xf>
    <xf numFmtId="0" fontId="137" fillId="3" borderId="0" xfId="0" applyFont="1" applyFill="1" applyBorder="1" applyAlignment="1">
      <alignment horizontal="left" vertical="justify"/>
    </xf>
    <xf numFmtId="0" fontId="137" fillId="3" borderId="0" xfId="0" applyFont="1" applyFill="1" applyBorder="1" applyAlignment="1">
      <alignment horizontal="left" vertical="top" wrapText="1"/>
    </xf>
    <xf numFmtId="0" fontId="6" fillId="0" borderId="172" xfId="0" applyFont="1" applyFill="1" applyBorder="1" applyAlignment="1">
      <alignment horizontal="center" vertical="center" wrapText="1"/>
    </xf>
    <xf numFmtId="0" fontId="6" fillId="0" borderId="173" xfId="0" applyFont="1" applyFill="1" applyBorder="1" applyAlignment="1">
      <alignment horizontal="center" vertical="center" wrapText="1"/>
    </xf>
    <xf numFmtId="0" fontId="6" fillId="0" borderId="174" xfId="0" applyFont="1" applyFill="1" applyBorder="1" applyAlignment="1">
      <alignment horizontal="center" vertical="center" wrapText="1"/>
    </xf>
    <xf numFmtId="0" fontId="113" fillId="3" borderId="0" xfId="0" applyFont="1" applyFill="1" applyBorder="1" applyAlignment="1">
      <alignment horizontal="left" vertical="center" wrapText="1"/>
    </xf>
    <xf numFmtId="0" fontId="137" fillId="3" borderId="0" xfId="0" applyFont="1" applyFill="1" applyBorder="1" applyAlignment="1">
      <alignment horizontal="left" vertical="center" wrapText="1"/>
    </xf>
    <xf numFmtId="0" fontId="137" fillId="3" borderId="0" xfId="0" applyFont="1" applyFill="1" applyBorder="1" applyAlignment="1">
      <alignment horizontal="left" vertical="center" wrapText="1" indent="2"/>
    </xf>
    <xf numFmtId="0" fontId="137" fillId="22" borderId="0" xfId="0" applyFont="1" applyFill="1" applyBorder="1" applyAlignment="1">
      <alignment horizontal="left" vertical="center" wrapText="1" indent="1"/>
    </xf>
    <xf numFmtId="0" fontId="132" fillId="3" borderId="0" xfId="0" applyFont="1" applyFill="1" applyBorder="1" applyAlignment="1">
      <alignment horizontal="left" vertical="top" wrapText="1"/>
    </xf>
    <xf numFmtId="0" fontId="23" fillId="4" borderId="194" xfId="0" applyFont="1" applyFill="1" applyBorder="1" applyAlignment="1">
      <alignment horizontal="center" vertical="center"/>
    </xf>
    <xf numFmtId="0" fontId="23" fillId="4" borderId="165" xfId="0" applyFont="1" applyFill="1" applyBorder="1" applyAlignment="1">
      <alignment horizontal="center" vertical="center"/>
    </xf>
    <xf numFmtId="0" fontId="23" fillId="4" borderId="195" xfId="0" applyFont="1" applyFill="1" applyBorder="1" applyAlignment="1">
      <alignment horizontal="center" vertical="center"/>
    </xf>
    <xf numFmtId="0" fontId="13" fillId="23" borderId="28" xfId="0" applyFont="1" applyFill="1" applyBorder="1" applyAlignment="1" applyProtection="1">
      <alignment horizontal="left" vertical="top" wrapText="1"/>
    </xf>
    <xf numFmtId="0" fontId="13" fillId="23" borderId="0" xfId="0" applyFont="1" applyFill="1" applyBorder="1" applyAlignment="1" applyProtection="1">
      <alignment horizontal="left" vertical="top" wrapText="1"/>
    </xf>
    <xf numFmtId="0" fontId="13" fillId="23" borderId="29" xfId="0" applyFont="1" applyFill="1" applyBorder="1" applyAlignment="1" applyProtection="1">
      <alignment horizontal="left" vertical="top" wrapText="1"/>
    </xf>
    <xf numFmtId="0" fontId="11" fillId="23" borderId="33" xfId="0" applyFont="1" applyFill="1" applyBorder="1" applyAlignment="1" applyProtection="1">
      <alignment horizontal="left" vertical="center" wrapText="1" indent="4"/>
    </xf>
    <xf numFmtId="0" fontId="11" fillId="23" borderId="0" xfId="0" applyFont="1" applyFill="1" applyBorder="1" applyAlignment="1" applyProtection="1">
      <alignment horizontal="left" vertical="center" wrapText="1" indent="4"/>
    </xf>
    <xf numFmtId="0" fontId="11" fillId="23" borderId="34" xfId="0" applyFont="1" applyFill="1" applyBorder="1" applyAlignment="1" applyProtection="1">
      <alignment horizontal="left" vertical="center" wrapText="1" indent="4"/>
    </xf>
    <xf numFmtId="0" fontId="11" fillId="23" borderId="33" xfId="0" applyFont="1" applyFill="1" applyBorder="1" applyAlignment="1" applyProtection="1">
      <alignment horizontal="left" vertical="center" wrapText="1"/>
    </xf>
    <xf numFmtId="0" fontId="11" fillId="23" borderId="0" xfId="0" applyFont="1" applyFill="1" applyBorder="1" applyAlignment="1" applyProtection="1">
      <alignment horizontal="left" vertical="center" wrapText="1"/>
    </xf>
    <xf numFmtId="0" fontId="11" fillId="23" borderId="34" xfId="0" applyFont="1" applyFill="1" applyBorder="1" applyAlignment="1" applyProtection="1">
      <alignment horizontal="left" vertical="center" wrapText="1"/>
    </xf>
    <xf numFmtId="0" fontId="11" fillId="23" borderId="33" xfId="0" applyFont="1" applyFill="1" applyBorder="1" applyAlignment="1" applyProtection="1">
      <alignment horizontal="left" vertical="center" wrapText="1" indent="3"/>
    </xf>
    <xf numFmtId="0" fontId="11" fillId="23" borderId="0" xfId="0" applyFont="1" applyFill="1" applyBorder="1" applyAlignment="1" applyProtection="1">
      <alignment horizontal="left" vertical="center" wrapText="1" indent="3"/>
    </xf>
    <xf numFmtId="0" fontId="11" fillId="23" borderId="34" xfId="0" applyFont="1" applyFill="1" applyBorder="1" applyAlignment="1" applyProtection="1">
      <alignment horizontal="left" vertical="center" wrapText="1" indent="3"/>
    </xf>
    <xf numFmtId="0" fontId="14" fillId="23" borderId="33" xfId="1" applyFont="1" applyFill="1" applyBorder="1" applyAlignment="1" applyProtection="1">
      <alignment horizontal="left" vertical="center" indent="3"/>
    </xf>
    <xf numFmtId="0" fontId="14" fillId="23" borderId="0" xfId="1" applyFont="1" applyFill="1" applyBorder="1" applyAlignment="1" applyProtection="1">
      <alignment horizontal="left" vertical="center" indent="3"/>
    </xf>
    <xf numFmtId="0" fontId="14" fillId="23" borderId="34" xfId="1" applyFont="1" applyFill="1" applyBorder="1" applyAlignment="1" applyProtection="1">
      <alignment horizontal="left" vertical="center" indent="3"/>
    </xf>
    <xf numFmtId="0" fontId="11" fillId="23" borderId="33" xfId="0" applyFont="1" applyFill="1" applyBorder="1" applyAlignment="1" applyProtection="1">
      <alignment horizontal="left" vertical="top" wrapText="1"/>
    </xf>
    <xf numFmtId="0" fontId="11" fillId="23" borderId="0" xfId="0" applyFont="1" applyFill="1" applyBorder="1" applyAlignment="1" applyProtection="1">
      <alignment horizontal="left" vertical="top" wrapText="1"/>
    </xf>
    <xf numFmtId="0" fontId="11" fillId="23" borderId="34" xfId="0" applyFont="1" applyFill="1" applyBorder="1" applyAlignment="1" applyProtection="1">
      <alignment horizontal="left" vertical="top" wrapText="1"/>
    </xf>
    <xf numFmtId="0" fontId="13" fillId="23" borderId="83" xfId="0" applyFont="1" applyFill="1" applyBorder="1" applyAlignment="1" applyProtection="1">
      <alignment horizontal="left" vertical="top" wrapText="1"/>
    </xf>
    <xf numFmtId="0" fontId="13" fillId="23" borderId="84" xfId="0" applyFont="1" applyFill="1" applyBorder="1" applyAlignment="1" applyProtection="1">
      <alignment horizontal="left" vertical="top" wrapText="1"/>
    </xf>
    <xf numFmtId="0" fontId="13" fillId="23" borderId="85" xfId="0" applyFont="1" applyFill="1" applyBorder="1" applyAlignment="1" applyProtection="1">
      <alignment horizontal="left" vertical="top" wrapText="1"/>
    </xf>
    <xf numFmtId="0" fontId="13" fillId="25" borderId="102" xfId="0" applyFont="1" applyFill="1" applyBorder="1" applyAlignment="1" applyProtection="1">
      <alignment horizontal="center" vertical="center" wrapText="1"/>
    </xf>
    <xf numFmtId="0" fontId="13" fillId="25" borderId="87" xfId="0" applyFont="1" applyFill="1" applyBorder="1" applyAlignment="1" applyProtection="1">
      <alignment horizontal="center" vertical="center" wrapText="1"/>
    </xf>
    <xf numFmtId="0" fontId="13" fillId="25" borderId="103" xfId="0" applyFont="1" applyFill="1" applyBorder="1" applyAlignment="1" applyProtection="1">
      <alignment horizontal="center" vertical="center" wrapText="1"/>
    </xf>
    <xf numFmtId="0" fontId="13" fillId="25" borderId="18" xfId="0" applyFont="1" applyFill="1" applyBorder="1" applyAlignment="1" applyProtection="1">
      <alignment horizontal="center" vertical="center" wrapText="1"/>
    </xf>
    <xf numFmtId="0" fontId="13" fillId="25" borderId="12" xfId="0" applyFont="1" applyFill="1" applyBorder="1" applyAlignment="1" applyProtection="1">
      <alignment horizontal="center" vertical="center" wrapText="1"/>
    </xf>
    <xf numFmtId="0" fontId="13" fillId="25" borderId="104" xfId="0" applyFont="1" applyFill="1" applyBorder="1" applyAlignment="1" applyProtection="1">
      <alignment horizontal="center" vertical="center" wrapText="1"/>
    </xf>
    <xf numFmtId="0" fontId="75" fillId="24" borderId="105" xfId="0" applyFont="1" applyFill="1" applyBorder="1" applyAlignment="1" applyProtection="1">
      <alignment horizontal="center" vertical="center"/>
      <protection locked="0"/>
    </xf>
    <xf numFmtId="0" fontId="75" fillId="24" borderId="71" xfId="0" applyFont="1" applyFill="1" applyBorder="1" applyAlignment="1" applyProtection="1">
      <alignment horizontal="center" vertical="center"/>
      <protection locked="0"/>
    </xf>
    <xf numFmtId="0" fontId="75" fillId="24" borderId="106" xfId="0" applyFont="1" applyFill="1" applyBorder="1" applyAlignment="1" applyProtection="1">
      <alignment horizontal="center" vertical="center"/>
      <protection locked="0"/>
    </xf>
    <xf numFmtId="0" fontId="34" fillId="24" borderId="107" xfId="0" applyFont="1" applyFill="1" applyBorder="1" applyAlignment="1" applyProtection="1">
      <alignment horizontal="center"/>
      <protection locked="0"/>
    </xf>
    <xf numFmtId="0" fontId="34" fillId="24" borderId="96" xfId="0" applyFont="1" applyFill="1" applyBorder="1" applyAlignment="1" applyProtection="1">
      <alignment horizontal="center"/>
      <protection locked="0"/>
    </xf>
    <xf numFmtId="0" fontId="34" fillId="24" borderId="108" xfId="0" applyFont="1" applyFill="1" applyBorder="1" applyAlignment="1" applyProtection="1">
      <alignment horizontal="center"/>
      <protection locked="0"/>
    </xf>
    <xf numFmtId="0" fontId="11" fillId="23" borderId="28" xfId="0" applyFont="1" applyFill="1" applyBorder="1" applyAlignment="1" applyProtection="1">
      <alignment horizontal="left" vertical="center" wrapText="1" indent="1"/>
    </xf>
    <xf numFmtId="0" fontId="11" fillId="23" borderId="0" xfId="0" applyFont="1" applyFill="1" applyBorder="1" applyAlignment="1" applyProtection="1">
      <alignment horizontal="left" vertical="center" wrapText="1" indent="1"/>
    </xf>
    <xf numFmtId="0" fontId="11" fillId="23" borderId="29" xfId="0" applyFont="1" applyFill="1" applyBorder="1" applyAlignment="1" applyProtection="1">
      <alignment horizontal="left" vertical="center" wrapText="1" indent="1"/>
    </xf>
    <xf numFmtId="0" fontId="75" fillId="24" borderId="1" xfId="0" applyFont="1" applyFill="1" applyBorder="1" applyAlignment="1" applyProtection="1">
      <alignment horizontal="center" vertical="center"/>
      <protection locked="0"/>
    </xf>
    <xf numFmtId="0" fontId="75" fillId="24" borderId="94" xfId="0" applyFont="1" applyFill="1" applyBorder="1" applyAlignment="1" applyProtection="1">
      <alignment horizontal="center" vertical="center"/>
      <protection locked="0"/>
    </xf>
    <xf numFmtId="0" fontId="34" fillId="24" borderId="90" xfId="0" applyFont="1" applyFill="1" applyBorder="1" applyAlignment="1" applyProtection="1">
      <alignment horizontal="center"/>
      <protection locked="0"/>
    </xf>
    <xf numFmtId="0" fontId="34" fillId="24" borderId="91" xfId="0" applyFont="1" applyFill="1" applyBorder="1" applyAlignment="1" applyProtection="1">
      <alignment horizontal="center"/>
      <protection locked="0"/>
    </xf>
    <xf numFmtId="0" fontId="34" fillId="24" borderId="92" xfId="0" applyFont="1" applyFill="1" applyBorder="1" applyAlignment="1" applyProtection="1">
      <alignment horizontal="center"/>
      <protection locked="0"/>
    </xf>
    <xf numFmtId="0" fontId="34" fillId="24" borderId="93" xfId="0" applyFont="1" applyFill="1" applyBorder="1" applyAlignment="1" applyProtection="1">
      <alignment horizontal="center"/>
      <protection locked="0"/>
    </xf>
    <xf numFmtId="0" fontId="34" fillId="24" borderId="1" xfId="0" applyFont="1" applyFill="1" applyBorder="1" applyAlignment="1" applyProtection="1">
      <alignment horizontal="center"/>
      <protection locked="0"/>
    </xf>
    <xf numFmtId="0" fontId="75" fillId="24" borderId="95" xfId="0" applyFont="1" applyFill="1" applyBorder="1" applyAlignment="1" applyProtection="1">
      <alignment horizontal="center" vertical="center"/>
      <protection locked="0"/>
    </xf>
    <xf numFmtId="0" fontId="75" fillId="24" borderId="96" xfId="0" applyFont="1" applyFill="1" applyBorder="1" applyAlignment="1" applyProtection="1">
      <alignment horizontal="center" vertical="center"/>
      <protection locked="0"/>
    </xf>
    <xf numFmtId="0" fontId="75" fillId="24" borderId="97" xfId="0" applyFont="1" applyFill="1" applyBorder="1" applyAlignment="1" applyProtection="1">
      <alignment horizontal="center" vertical="center"/>
      <protection locked="0"/>
    </xf>
    <xf numFmtId="0" fontId="13" fillId="23" borderId="28" xfId="0" applyFont="1" applyFill="1" applyBorder="1" applyAlignment="1" applyProtection="1">
      <alignment horizontal="left" vertical="center" wrapText="1"/>
    </xf>
    <xf numFmtId="0" fontId="11" fillId="23" borderId="29" xfId="0" applyFont="1" applyFill="1" applyBorder="1" applyAlignment="1" applyProtection="1">
      <alignment horizontal="left" vertical="center" wrapText="1"/>
    </xf>
    <xf numFmtId="0" fontId="11" fillId="23" borderId="28" xfId="0" applyFont="1" applyFill="1" applyBorder="1" applyAlignment="1" applyProtection="1">
      <alignment horizontal="left" vertical="center" wrapText="1"/>
    </xf>
    <xf numFmtId="0" fontId="13" fillId="25" borderId="86" xfId="0" applyFont="1" applyFill="1" applyBorder="1" applyAlignment="1" applyProtection="1">
      <alignment horizontal="center" vertical="center" wrapText="1"/>
    </xf>
    <xf numFmtId="0" fontId="13" fillId="25" borderId="88" xfId="0" applyFont="1" applyFill="1" applyBorder="1" applyAlignment="1" applyProtection="1">
      <alignment horizontal="center" vertical="center" wrapText="1"/>
    </xf>
    <xf numFmtId="0" fontId="13" fillId="25" borderId="89" xfId="0" applyFont="1" applyFill="1" applyBorder="1" applyAlignment="1" applyProtection="1">
      <alignment horizontal="center" vertical="center" wrapText="1"/>
    </xf>
    <xf numFmtId="0" fontId="13" fillId="25" borderId="0" xfId="0" applyFont="1" applyFill="1" applyBorder="1" applyAlignment="1" applyProtection="1">
      <alignment horizontal="center" vertical="center" wrapText="1"/>
    </xf>
    <xf numFmtId="0" fontId="13" fillId="25" borderId="11" xfId="0" applyFont="1" applyFill="1" applyBorder="1" applyAlignment="1" applyProtection="1">
      <alignment horizontal="center" vertical="center" wrapText="1"/>
    </xf>
    <xf numFmtId="0" fontId="11" fillId="23" borderId="28" xfId="0" applyFont="1" applyFill="1" applyBorder="1" applyAlignment="1" applyProtection="1">
      <alignment horizontal="left" vertical="top" wrapText="1"/>
    </xf>
    <xf numFmtId="0" fontId="11" fillId="23" borderId="29" xfId="0" applyFont="1" applyFill="1" applyBorder="1" applyAlignment="1" applyProtection="1">
      <alignment horizontal="left" vertical="top" wrapText="1"/>
    </xf>
    <xf numFmtId="0" fontId="11" fillId="23" borderId="28" xfId="0" applyFont="1" applyFill="1" applyBorder="1" applyAlignment="1" applyProtection="1">
      <alignment horizontal="left" vertical="top" wrapText="1" indent="3"/>
    </xf>
    <xf numFmtId="0" fontId="11" fillId="23" borderId="0" xfId="0" applyFont="1" applyFill="1" applyBorder="1" applyAlignment="1" applyProtection="1">
      <alignment horizontal="left" vertical="top" wrapText="1" indent="3"/>
    </xf>
    <xf numFmtId="0" fontId="11" fillId="23" borderId="29" xfId="0" applyFont="1" applyFill="1" applyBorder="1" applyAlignment="1" applyProtection="1">
      <alignment horizontal="left" vertical="top" wrapText="1" indent="3"/>
    </xf>
    <xf numFmtId="0" fontId="11" fillId="23" borderId="30" xfId="0" applyFont="1" applyFill="1" applyBorder="1" applyAlignment="1" applyProtection="1">
      <alignment horizontal="left" vertical="top" wrapText="1" indent="3"/>
    </xf>
    <xf numFmtId="0" fontId="11" fillId="23" borderId="31" xfId="0" applyFont="1" applyFill="1" applyBorder="1" applyAlignment="1" applyProtection="1">
      <alignment horizontal="left" vertical="top" wrapText="1" indent="3"/>
    </xf>
    <xf numFmtId="0" fontId="11" fillId="23" borderId="32" xfId="0" applyFont="1" applyFill="1" applyBorder="1" applyAlignment="1" applyProtection="1">
      <alignment horizontal="left" vertical="top" wrapText="1" indent="3"/>
    </xf>
    <xf numFmtId="0" fontId="34" fillId="24" borderId="109" xfId="0" applyFont="1" applyFill="1" applyBorder="1" applyAlignment="1" applyProtection="1">
      <alignment horizontal="center"/>
      <protection locked="0"/>
    </xf>
    <xf numFmtId="0" fontId="34" fillId="24" borderId="24" xfId="0" applyFont="1" applyFill="1" applyBorder="1" applyAlignment="1" applyProtection="1">
      <alignment horizontal="center"/>
      <protection locked="0"/>
    </xf>
    <xf numFmtId="0" fontId="34" fillId="24" borderId="2" xfId="0" applyFont="1" applyFill="1" applyBorder="1" applyAlignment="1" applyProtection="1">
      <alignment horizontal="center"/>
      <protection locked="0"/>
    </xf>
    <xf numFmtId="0" fontId="14" fillId="23" borderId="28" xfId="1" applyFont="1" applyFill="1" applyBorder="1" applyAlignment="1" applyProtection="1">
      <alignment horizontal="left" vertical="center" indent="3"/>
    </xf>
    <xf numFmtId="0" fontId="14" fillId="23" borderId="29" xfId="1" applyFont="1" applyFill="1" applyBorder="1" applyAlignment="1" applyProtection="1">
      <alignment horizontal="left" vertical="center" indent="3"/>
    </xf>
    <xf numFmtId="0" fontId="11" fillId="23" borderId="28" xfId="0" applyFont="1" applyFill="1" applyBorder="1" applyAlignment="1" applyProtection="1">
      <alignment horizontal="left" vertical="top" indent="2"/>
    </xf>
    <xf numFmtId="0" fontId="11" fillId="23" borderId="0" xfId="0" applyFont="1" applyFill="1" applyBorder="1" applyAlignment="1" applyProtection="1">
      <alignment horizontal="left" vertical="top" indent="2"/>
    </xf>
    <xf numFmtId="0" fontId="11" fillId="23" borderId="29" xfId="0" applyFont="1" applyFill="1" applyBorder="1" applyAlignment="1" applyProtection="1">
      <alignment horizontal="left" vertical="top" indent="2"/>
    </xf>
    <xf numFmtId="0" fontId="13" fillId="23" borderId="28" xfId="0" applyNumberFormat="1" applyFont="1" applyFill="1" applyBorder="1" applyAlignment="1" applyProtection="1">
      <alignment horizontal="left" wrapText="1"/>
    </xf>
    <xf numFmtId="0" fontId="13" fillId="23" borderId="0" xfId="0" applyNumberFormat="1" applyFont="1" applyFill="1" applyBorder="1" applyAlignment="1" applyProtection="1">
      <alignment horizontal="left" wrapText="1"/>
    </xf>
    <xf numFmtId="0" fontId="13" fillId="23" borderId="29" xfId="0" applyNumberFormat="1" applyFont="1" applyFill="1" applyBorder="1" applyAlignment="1" applyProtection="1">
      <alignment horizontal="left" wrapText="1"/>
    </xf>
    <xf numFmtId="0" fontId="11" fillId="23" borderId="28" xfId="0" applyFont="1" applyFill="1" applyBorder="1" applyAlignment="1" applyProtection="1">
      <alignment horizontal="left" vertical="center"/>
    </xf>
    <xf numFmtId="0" fontId="11" fillId="23" borderId="0" xfId="0" applyFont="1" applyFill="1" applyBorder="1" applyAlignment="1" applyProtection="1">
      <alignment horizontal="left" vertical="center"/>
    </xf>
    <xf numFmtId="0" fontId="11" fillId="23" borderId="29" xfId="0" applyFont="1" applyFill="1" applyBorder="1" applyAlignment="1" applyProtection="1">
      <alignment horizontal="left" vertical="center"/>
    </xf>
    <xf numFmtId="0" fontId="13" fillId="25" borderId="98" xfId="0" applyFont="1" applyFill="1" applyBorder="1" applyAlignment="1" applyProtection="1">
      <alignment horizontal="center" vertical="center" wrapText="1"/>
    </xf>
    <xf numFmtId="0" fontId="13" fillId="25" borderId="99" xfId="0" applyFont="1" applyFill="1" applyBorder="1" applyAlignment="1" applyProtection="1">
      <alignment horizontal="center" vertical="center" wrapText="1"/>
    </xf>
    <xf numFmtId="0" fontId="13" fillId="25" borderId="100" xfId="0" applyFont="1" applyFill="1" applyBorder="1" applyAlignment="1" applyProtection="1">
      <alignment horizontal="center" vertical="center" wrapText="1"/>
    </xf>
    <xf numFmtId="0" fontId="13" fillId="25" borderId="1" xfId="0" applyFont="1" applyFill="1" applyBorder="1" applyAlignment="1" applyProtection="1">
      <alignment horizontal="center" vertical="center" wrapText="1"/>
    </xf>
    <xf numFmtId="0" fontId="13" fillId="25" borderId="94" xfId="0" applyFont="1" applyFill="1" applyBorder="1" applyAlignment="1" applyProtection="1">
      <alignment horizontal="center" vertical="center" wrapText="1"/>
    </xf>
    <xf numFmtId="0" fontId="13" fillId="25" borderId="101" xfId="0" applyFont="1" applyFill="1" applyBorder="1" applyAlignment="1" applyProtection="1">
      <alignment horizontal="center" vertical="center" wrapText="1"/>
    </xf>
    <xf numFmtId="0" fontId="13" fillId="25" borderId="93" xfId="0" applyFont="1" applyFill="1" applyBorder="1" applyAlignment="1" applyProtection="1">
      <alignment horizontal="center" vertical="center" wrapText="1"/>
    </xf>
    <xf numFmtId="0" fontId="14" fillId="23" borderId="28" xfId="1" applyFont="1" applyFill="1" applyBorder="1" applyAlignment="1" applyProtection="1">
      <alignment horizontal="left" vertical="top" wrapText="1" indent="3"/>
    </xf>
    <xf numFmtId="0" fontId="14" fillId="23" borderId="0" xfId="1" applyFont="1" applyFill="1" applyBorder="1" applyAlignment="1" applyProtection="1">
      <alignment horizontal="left" vertical="top" wrapText="1" indent="3"/>
    </xf>
    <xf numFmtId="0" fontId="14" fillId="23" borderId="29" xfId="1" applyFont="1" applyFill="1" applyBorder="1" applyAlignment="1" applyProtection="1">
      <alignment horizontal="left" vertical="top" wrapText="1" indent="3"/>
    </xf>
    <xf numFmtId="1" fontId="60" fillId="24" borderId="114" xfId="0" applyNumberFormat="1" applyFont="1" applyFill="1" applyBorder="1" applyAlignment="1" applyProtection="1">
      <alignment horizontal="center"/>
      <protection locked="0"/>
    </xf>
    <xf numFmtId="1" fontId="60" fillId="24" borderId="115" xfId="0" applyNumberFormat="1" applyFont="1" applyFill="1" applyBorder="1" applyAlignment="1" applyProtection="1">
      <alignment horizontal="center"/>
      <protection locked="0"/>
    </xf>
    <xf numFmtId="0" fontId="34" fillId="24" borderId="116" xfId="0" applyFont="1" applyFill="1" applyBorder="1" applyAlignment="1" applyProtection="1">
      <alignment horizontal="center"/>
      <protection locked="0"/>
    </xf>
    <xf numFmtId="0" fontId="34" fillId="24" borderId="117" xfId="0" applyFont="1" applyFill="1" applyBorder="1" applyAlignment="1" applyProtection="1">
      <alignment horizontal="center"/>
      <protection locked="0"/>
    </xf>
    <xf numFmtId="0" fontId="75" fillId="24" borderId="118" xfId="0" applyFont="1" applyFill="1" applyBorder="1" applyAlignment="1" applyProtection="1">
      <alignment horizontal="center" vertical="center"/>
      <protection locked="0"/>
    </xf>
    <xf numFmtId="0" fontId="75" fillId="24" borderId="119" xfId="0" applyFont="1" applyFill="1" applyBorder="1" applyAlignment="1" applyProtection="1">
      <alignment horizontal="center" vertical="center"/>
      <protection locked="0"/>
    </xf>
    <xf numFmtId="0" fontId="75" fillId="24" borderId="120" xfId="0" applyFont="1" applyFill="1" applyBorder="1" applyAlignment="1" applyProtection="1">
      <alignment horizontal="center" vertical="center"/>
      <protection locked="0"/>
    </xf>
    <xf numFmtId="0" fontId="13" fillId="25" borderId="105" xfId="0" applyFont="1" applyFill="1" applyBorder="1" applyAlignment="1" applyProtection="1">
      <alignment horizontal="center" vertical="center" wrapText="1"/>
    </xf>
    <xf numFmtId="0" fontId="13" fillId="25" borderId="72" xfId="0" applyFont="1" applyFill="1" applyBorder="1" applyAlignment="1" applyProtection="1">
      <alignment horizontal="center" vertical="center" wrapText="1"/>
    </xf>
    <xf numFmtId="0" fontId="13" fillId="25" borderId="121" xfId="0" applyFont="1" applyFill="1" applyBorder="1" applyAlignment="1" applyProtection="1">
      <alignment horizontal="center" vertical="center" wrapText="1"/>
    </xf>
    <xf numFmtId="0" fontId="13" fillId="25" borderId="122" xfId="0" applyFont="1" applyFill="1" applyBorder="1" applyAlignment="1" applyProtection="1">
      <alignment horizontal="center" vertical="center" wrapText="1"/>
    </xf>
    <xf numFmtId="0" fontId="13" fillId="25" borderId="123" xfId="0" applyFont="1" applyFill="1" applyBorder="1" applyAlignment="1" applyProtection="1">
      <alignment horizontal="center" vertical="center" wrapText="1"/>
    </xf>
    <xf numFmtId="0" fontId="13" fillId="25" borderId="124" xfId="0" applyFont="1" applyFill="1" applyBorder="1" applyAlignment="1" applyProtection="1">
      <alignment horizontal="center" vertical="center" wrapText="1"/>
    </xf>
    <xf numFmtId="0" fontId="75" fillId="24" borderId="125" xfId="0" applyFont="1" applyFill="1" applyBorder="1" applyAlignment="1" applyProtection="1">
      <alignment horizontal="center" vertical="center"/>
      <protection locked="0"/>
    </xf>
    <xf numFmtId="0" fontId="34" fillId="24" borderId="126" xfId="0" applyFont="1" applyFill="1" applyBorder="1" applyAlignment="1" applyProtection="1">
      <alignment horizontal="center"/>
      <protection locked="0"/>
    </xf>
    <xf numFmtId="0" fontId="34" fillId="24" borderId="127" xfId="0" applyFont="1" applyFill="1" applyBorder="1" applyAlignment="1" applyProtection="1">
      <alignment horizontal="center"/>
      <protection locked="0"/>
    </xf>
    <xf numFmtId="0" fontId="34" fillId="24" borderId="128" xfId="0" applyFont="1" applyFill="1" applyBorder="1" applyAlignment="1" applyProtection="1">
      <alignment horizontal="center"/>
      <protection locked="0"/>
    </xf>
    <xf numFmtId="0" fontId="13" fillId="25" borderId="110" xfId="0" applyFont="1" applyFill="1" applyBorder="1" applyAlignment="1" applyProtection="1">
      <alignment horizontal="center" vertical="center" wrapText="1"/>
    </xf>
    <xf numFmtId="0" fontId="13" fillId="25" borderId="111" xfId="0" applyFont="1" applyFill="1" applyBorder="1" applyAlignment="1" applyProtection="1">
      <alignment horizontal="center" vertical="center" wrapText="1"/>
    </xf>
    <xf numFmtId="0" fontId="13" fillId="25" borderId="112" xfId="0" applyFont="1" applyFill="1" applyBorder="1" applyAlignment="1" applyProtection="1">
      <alignment horizontal="center" vertical="center" wrapText="1"/>
    </xf>
    <xf numFmtId="0" fontId="13" fillId="25" borderId="113" xfId="0" applyFont="1" applyFill="1" applyBorder="1" applyAlignment="1" applyProtection="1">
      <alignment horizontal="center" vertical="center" wrapText="1"/>
    </xf>
    <xf numFmtId="0" fontId="75" fillId="24" borderId="129" xfId="0" applyFont="1" applyFill="1" applyBorder="1" applyAlignment="1" applyProtection="1">
      <alignment horizontal="center" vertical="center"/>
      <protection locked="0"/>
    </xf>
    <xf numFmtId="0" fontId="19" fillId="23" borderId="47" xfId="0" applyFont="1" applyFill="1" applyBorder="1" applyAlignment="1" applyProtection="1">
      <alignment horizontal="left" vertical="center" wrapText="1"/>
    </xf>
    <xf numFmtId="0" fontId="19" fillId="23" borderId="0" xfId="0" applyFont="1" applyFill="1" applyBorder="1" applyAlignment="1" applyProtection="1">
      <alignment horizontal="left" vertical="center" wrapText="1"/>
    </xf>
    <xf numFmtId="0" fontId="19" fillId="23" borderId="48" xfId="0" applyFont="1" applyFill="1" applyBorder="1" applyAlignment="1" applyProtection="1">
      <alignment horizontal="left" vertical="center" wrapText="1"/>
    </xf>
    <xf numFmtId="0" fontId="19" fillId="23" borderId="28" xfId="0" applyFont="1" applyFill="1" applyBorder="1" applyAlignment="1" applyProtection="1">
      <alignment horizontal="left" vertical="center" wrapText="1"/>
    </xf>
    <xf numFmtId="0" fontId="19" fillId="23" borderId="29" xfId="0" applyFont="1" applyFill="1" applyBorder="1" applyAlignment="1" applyProtection="1">
      <alignment horizontal="left" vertical="center" wrapText="1"/>
    </xf>
    <xf numFmtId="0" fontId="13" fillId="23" borderId="0" xfId="0" applyFont="1" applyFill="1" applyBorder="1" applyAlignment="1" applyProtection="1">
      <alignment horizontal="left" vertical="center" wrapText="1"/>
    </xf>
    <xf numFmtId="0" fontId="13" fillId="23" borderId="29" xfId="0" applyFont="1" applyFill="1" applyBorder="1" applyAlignment="1" applyProtection="1">
      <alignment horizontal="left" vertical="center" wrapText="1"/>
    </xf>
    <xf numFmtId="0" fontId="170" fillId="4" borderId="0" xfId="0" applyFont="1" applyFill="1" applyBorder="1" applyAlignment="1">
      <alignment horizontal="left" vertical="center"/>
    </xf>
    <xf numFmtId="0" fontId="133" fillId="3" borderId="0" xfId="0" applyFont="1" applyFill="1" applyBorder="1" applyAlignment="1" applyProtection="1">
      <alignment horizontal="left" wrapText="1" indent="5"/>
    </xf>
    <xf numFmtId="0" fontId="11" fillId="0" borderId="169" xfId="0" applyFont="1" applyFill="1" applyBorder="1" applyAlignment="1">
      <alignment horizontal="left" vertical="center" wrapText="1"/>
    </xf>
    <xf numFmtId="0" fontId="11" fillId="0" borderId="170" xfId="0" applyFont="1" applyFill="1" applyBorder="1" applyAlignment="1">
      <alignment horizontal="left" vertical="center" wrapText="1"/>
    </xf>
    <xf numFmtId="0" fontId="11" fillId="0" borderId="171" xfId="0" applyFont="1" applyFill="1" applyBorder="1" applyAlignment="1">
      <alignment horizontal="left" vertical="center" wrapText="1"/>
    </xf>
    <xf numFmtId="0" fontId="11" fillId="9" borderId="169" xfId="0" applyFont="1" applyFill="1" applyBorder="1" applyAlignment="1">
      <alignment horizontal="left" vertical="center" wrapText="1"/>
    </xf>
    <xf numFmtId="0" fontId="11" fillId="9" borderId="170" xfId="0" applyFont="1" applyFill="1" applyBorder="1" applyAlignment="1">
      <alignment horizontal="left" vertical="center" wrapText="1"/>
    </xf>
    <xf numFmtId="0" fontId="11" fillId="9" borderId="171" xfId="0" applyFont="1" applyFill="1" applyBorder="1" applyAlignment="1">
      <alignment horizontal="left" vertical="center" wrapText="1"/>
    </xf>
    <xf numFmtId="0" fontId="26" fillId="4" borderId="6" xfId="0" applyFont="1" applyFill="1" applyBorder="1" applyAlignment="1">
      <alignment horizontal="center" vertical="center" wrapText="1"/>
    </xf>
    <xf numFmtId="0" fontId="11" fillId="9" borderId="169" xfId="0" applyFont="1" applyFill="1" applyBorder="1" applyAlignment="1">
      <alignment horizontal="center" vertical="center" wrapText="1"/>
    </xf>
    <xf numFmtId="0" fontId="11" fillId="9" borderId="170" xfId="0" applyFont="1" applyFill="1" applyBorder="1" applyAlignment="1">
      <alignment horizontal="center" vertical="center" wrapText="1"/>
    </xf>
    <xf numFmtId="0" fontId="11" fillId="9" borderId="171" xfId="0" applyFont="1" applyFill="1" applyBorder="1" applyAlignment="1">
      <alignment horizontal="center" vertical="center" wrapText="1"/>
    </xf>
    <xf numFmtId="0" fontId="11" fillId="9" borderId="175" xfId="0" applyFont="1" applyFill="1" applyBorder="1" applyAlignment="1">
      <alignment wrapText="1"/>
    </xf>
    <xf numFmtId="0" fontId="11" fillId="9" borderId="176" xfId="0" applyFont="1" applyFill="1" applyBorder="1" applyAlignment="1">
      <alignment wrapText="1"/>
    </xf>
    <xf numFmtId="0" fontId="11" fillId="9" borderId="177" xfId="0" applyFont="1" applyFill="1" applyBorder="1" applyAlignment="1">
      <alignment wrapText="1"/>
    </xf>
    <xf numFmtId="14" fontId="11" fillId="9" borderId="20" xfId="0" applyNumberFormat="1" applyFont="1" applyFill="1" applyBorder="1" applyAlignment="1">
      <alignment horizontal="center" vertical="center"/>
    </xf>
    <xf numFmtId="0" fontId="100" fillId="9" borderId="1" xfId="0" applyFont="1" applyFill="1" applyBorder="1" applyAlignment="1">
      <alignment horizontal="center" vertical="center"/>
    </xf>
    <xf numFmtId="0" fontId="11" fillId="9" borderId="172" xfId="0" applyFont="1" applyFill="1" applyBorder="1" applyAlignment="1">
      <alignment horizontal="left" vertical="center" wrapText="1"/>
    </xf>
    <xf numFmtId="0" fontId="11" fillId="9" borderId="173" xfId="0" applyFont="1" applyFill="1" applyBorder="1" applyAlignment="1">
      <alignment horizontal="left" vertical="center" wrapText="1"/>
    </xf>
    <xf numFmtId="0" fontId="11" fillId="9" borderId="174" xfId="0" applyFont="1" applyFill="1" applyBorder="1" applyAlignment="1">
      <alignment horizontal="left" vertical="center" wrapText="1"/>
    </xf>
  </cellXfs>
  <cellStyles count="12">
    <cellStyle name="Hipervínculo" xfId="1" builtinId="8"/>
    <cellStyle name="Input" xfId="2"/>
    <cellStyle name="Millares 2" xfId="3"/>
    <cellStyle name="Millares 2 2" xfId="4"/>
    <cellStyle name="Millares 3" xfId="5"/>
    <cellStyle name="Millares 3 2" xfId="6"/>
    <cellStyle name="Normal" xfId="0" builtinId="0"/>
    <cellStyle name="Normal 2" xfId="7"/>
    <cellStyle name="Normal 2 2" xfId="8"/>
    <cellStyle name="Normal 2 3" xfId="9"/>
    <cellStyle name="Normal 2 4" xfId="10"/>
    <cellStyle name="Normal 4" xfId="11"/>
  </cellStyles>
  <dxfs count="548">
    <dxf>
      <fill>
        <patternFill>
          <bgColor theme="9" tint="0.59996337778862885"/>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patternType="none">
          <bgColor indexed="65"/>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color theme="4" tint="-0.24994659260841701"/>
        <name val="Cambria"/>
        <scheme val="none"/>
      </font>
      <fill>
        <patternFill>
          <bgColor rgb="FFCCFFFF"/>
        </patternFill>
      </fill>
    </dxf>
    <dxf>
      <font>
        <color theme="4" tint="-0.24994659260841701"/>
        <name val="Cambria"/>
        <scheme val="none"/>
      </font>
      <fill>
        <patternFill>
          <bgColor rgb="FFCCFFFF"/>
        </patternFill>
      </fill>
    </dxf>
    <dxf>
      <font>
        <b/>
        <i val="0"/>
        <color theme="0"/>
      </font>
      <fill>
        <patternFill>
          <bgColor rgb="FF0066CC"/>
        </patternFill>
      </fill>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ont>
        <color rgb="FF0000FF"/>
      </font>
    </dxf>
    <dxf>
      <fill>
        <patternFill>
          <bgColor theme="9" tint="0.79998168889431442"/>
        </patternFill>
      </fill>
    </dxf>
    <dxf>
      <fill>
        <patternFill>
          <bgColor theme="9" tint="0.79998168889431442"/>
        </patternFill>
      </fill>
    </dxf>
    <dxf>
      <fill>
        <patternFill>
          <bgColor theme="9" tint="0.59996337778862885"/>
        </patternFill>
      </fill>
    </dxf>
    <dxf>
      <fill>
        <patternFill>
          <bgColor theme="0"/>
        </patternFill>
      </fill>
    </dxf>
    <dxf>
      <fill>
        <patternFill>
          <bgColor theme="9" tint="0.79998168889431442"/>
        </patternFill>
      </fill>
    </dxf>
    <dxf>
      <fill>
        <patternFill>
          <bgColor theme="9" tint="0.59996337778862885"/>
        </patternFill>
      </fill>
    </dxf>
    <dxf>
      <fill>
        <patternFill>
          <bgColor theme="0"/>
        </patternFill>
      </fill>
    </dxf>
    <dxf>
      <fill>
        <patternFill>
          <bgColor theme="9"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9" tint="0.59996337778862885"/>
        </patternFill>
      </fill>
    </dxf>
    <dxf>
      <fill>
        <patternFill>
          <bgColor theme="9" tint="0.59996337778862885"/>
        </patternFill>
      </fill>
    </dxf>
    <dxf>
      <fill>
        <patternFill>
          <bgColor theme="7" tint="0.79998168889431442"/>
        </patternFill>
      </fill>
    </dxf>
    <dxf>
      <fill>
        <patternFill>
          <bgColor theme="9" tint="0.59996337778862885"/>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indexed="47"/>
        </patternFill>
      </fill>
    </dxf>
    <dxf>
      <fill>
        <patternFill>
          <bgColor indexed="47"/>
        </patternFill>
      </fill>
    </dxf>
    <dxf>
      <fill>
        <patternFill>
          <bgColor theme="9" tint="0.79998168889431442"/>
        </patternFill>
      </fill>
    </dxf>
    <dxf>
      <fill>
        <patternFill>
          <bgColor indexed="43"/>
        </patternFill>
      </fill>
    </dxf>
    <dxf>
      <fill>
        <patternFill>
          <bgColor indexed="47"/>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indexed="47"/>
        </patternFill>
      </fill>
    </dxf>
    <dxf>
      <fill>
        <patternFill>
          <bgColor theme="7" tint="0.79998168889431442"/>
        </patternFill>
      </fill>
    </dxf>
    <dxf>
      <fill>
        <patternFill>
          <bgColor theme="7"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7" tint="0.79998168889431442"/>
        </patternFill>
      </fill>
    </dxf>
    <dxf>
      <fill>
        <patternFill>
          <bgColor theme="9" tint="0.79998168889431442"/>
        </patternFill>
      </fill>
    </dxf>
    <dxf>
      <fill>
        <patternFill>
          <bgColor indexed="47"/>
        </patternFill>
      </fill>
    </dxf>
    <dxf>
      <fill>
        <patternFill>
          <bgColor theme="0"/>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patternFill>
      </fill>
    </dxf>
    <dxf>
      <fill>
        <patternFill patternType="none">
          <bgColor indexed="65"/>
        </patternFill>
      </fill>
    </dxf>
    <dxf>
      <fill>
        <patternFill>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9" tint="0.79998168889431442"/>
        </patternFill>
      </fill>
    </dxf>
    <dxf>
      <fill>
        <patternFill>
          <bgColor theme="9" tint="0.39994506668294322"/>
        </patternFill>
      </fill>
    </dxf>
    <dxf>
      <fill>
        <patternFill>
          <bgColor rgb="FFCCCCFF"/>
        </patternFill>
      </fill>
    </dxf>
    <dxf>
      <fill>
        <patternFill>
          <bgColor theme="9" tint="0.79998168889431442"/>
        </patternFill>
      </fill>
    </dxf>
  </dxfs>
  <tableStyles count="0" defaultTableStyle="TableStyleMedium9" defaultPivotStyle="PivotStyleLight16"/>
  <colors>
    <mruColors>
      <color rgb="FFCCFFFF"/>
      <color rgb="FF003366"/>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rgbClr val="000000"/>
                </a:solidFill>
                <a:latin typeface="Arial Narrow"/>
                <a:ea typeface="Arial Narrow"/>
                <a:cs typeface="Arial Narrow"/>
              </a:defRPr>
            </a:pPr>
            <a:r>
              <a:rPr lang="es-ES" sz="1050" b="1" i="0" u="none" strike="noStrike" baseline="0">
                <a:solidFill>
                  <a:srgbClr val="808080"/>
                </a:solidFill>
                <a:latin typeface="Arial Narrow"/>
              </a:rPr>
              <a:t>Huella de carbono según alcances </a:t>
            </a:r>
          </a:p>
          <a:p>
            <a:pPr>
              <a:defRPr sz="1050" b="0" i="0" u="none" strike="noStrike" baseline="0">
                <a:solidFill>
                  <a:srgbClr val="000000"/>
                </a:solidFill>
                <a:latin typeface="Arial Narrow"/>
                <a:ea typeface="Arial Narrow"/>
                <a:cs typeface="Arial Narrow"/>
              </a:defRPr>
            </a:pPr>
            <a:r>
              <a:rPr lang="es-ES" sz="1050" b="1" i="0" u="none" strike="noStrike" baseline="0">
                <a:solidFill>
                  <a:srgbClr val="808080"/>
                </a:solidFill>
                <a:latin typeface="Arial Narrow"/>
              </a:rPr>
              <a:t>(t CO</a:t>
            </a:r>
            <a:r>
              <a:rPr lang="es-ES" sz="1050" b="1" i="0" u="none" strike="noStrike" baseline="-25000">
                <a:solidFill>
                  <a:srgbClr val="808080"/>
                </a:solidFill>
                <a:latin typeface="Arial Narrow"/>
              </a:rPr>
              <a:t>2 </a:t>
            </a:r>
            <a:r>
              <a:rPr lang="es-ES" sz="1050" b="1" i="0" u="none" strike="noStrike" baseline="0">
                <a:solidFill>
                  <a:srgbClr val="808080"/>
                </a:solidFill>
                <a:latin typeface="Arial Narrow"/>
              </a:rPr>
              <a:t>eq)</a:t>
            </a:r>
          </a:p>
        </c:rich>
      </c:tx>
      <c:overlay val="0"/>
      <c:spPr>
        <a:noFill/>
        <a:ln w="25400">
          <a:noFill/>
        </a:ln>
      </c:spPr>
    </c:title>
    <c:autoTitleDeleted val="0"/>
    <c:plotArea>
      <c:layout>
        <c:manualLayout>
          <c:layoutTarget val="inner"/>
          <c:xMode val="edge"/>
          <c:yMode val="edge"/>
          <c:x val="0.19959336604663547"/>
          <c:y val="0.39855829466457959"/>
          <c:w val="0.75547567423637252"/>
          <c:h val="0.38076256980331863"/>
        </c:manualLayout>
      </c:layout>
      <c:barChart>
        <c:barDir val="col"/>
        <c:grouping val="clustered"/>
        <c:varyColors val="0"/>
        <c:ser>
          <c:idx val="0"/>
          <c:order val="0"/>
          <c:invertIfNegative val="0"/>
          <c:dPt>
            <c:idx val="0"/>
            <c:invertIfNegative val="0"/>
            <c:bubble3D val="0"/>
            <c:spPr>
              <a:solidFill>
                <a:schemeClr val="accent2"/>
              </a:solidFill>
            </c:spPr>
            <c:extLst xmlns:c16r2="http://schemas.microsoft.com/office/drawing/2015/06/chart">
              <c:ext xmlns:c16="http://schemas.microsoft.com/office/drawing/2014/chart" uri="{C3380CC4-5D6E-409C-BE32-E72D297353CC}">
                <c16:uniqueId val="{00000001-C126-40DE-AFE9-4CFCDD6DCE3E}"/>
              </c:ext>
            </c:extLst>
          </c:dPt>
          <c:dLbls>
            <c:numFmt formatCode="#,##0.00" sourceLinked="0"/>
            <c:spPr>
              <a:noFill/>
              <a:ln>
                <a:noFill/>
              </a:ln>
              <a:effectLst/>
            </c:spPr>
            <c:txPr>
              <a:bodyPr/>
              <a:lstStyle/>
              <a:p>
                <a:pPr>
                  <a:defRPr sz="900" b="0" i="0" u="none" strike="noStrike" baseline="0">
                    <a:solidFill>
                      <a:srgbClr val="808080"/>
                    </a:solidFill>
                    <a:latin typeface="Arial Narrow"/>
                    <a:ea typeface="Arial Narrow"/>
                    <a:cs typeface="Arial Narrow"/>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Datos!$D$258:$E$258</c:f>
              <c:strCache>
                <c:ptCount val="2"/>
                <c:pt idx="0">
                  <c:v>Alcance 1</c:v>
                </c:pt>
                <c:pt idx="1">
                  <c:v>Alcance 2</c:v>
                </c:pt>
              </c:strCache>
            </c:strRef>
          </c:cat>
          <c:val>
            <c:numRef>
              <c:f>Datos!$D$259:$E$259</c:f>
              <c:numCache>
                <c:formatCode>General</c:formatCode>
                <c:ptCount val="2"/>
                <c:pt idx="0">
                  <c:v>0</c:v>
                </c:pt>
                <c:pt idx="1">
                  <c:v>0</c:v>
                </c:pt>
              </c:numCache>
            </c:numRef>
          </c:val>
          <c:extLst xmlns:c16r2="http://schemas.microsoft.com/office/drawing/2015/06/chart">
            <c:ext xmlns:c16="http://schemas.microsoft.com/office/drawing/2014/chart" uri="{C3380CC4-5D6E-409C-BE32-E72D297353CC}">
              <c16:uniqueId val="{00000002-C126-40DE-AFE9-4CFCDD6DCE3E}"/>
            </c:ext>
          </c:extLst>
        </c:ser>
        <c:dLbls>
          <c:showLegendKey val="0"/>
          <c:showVal val="0"/>
          <c:showCatName val="0"/>
          <c:showSerName val="0"/>
          <c:showPercent val="0"/>
          <c:showBubbleSize val="0"/>
        </c:dLbls>
        <c:gapWidth val="150"/>
        <c:axId val="1211673088"/>
        <c:axId val="1211672000"/>
      </c:barChart>
      <c:catAx>
        <c:axId val="1211673088"/>
        <c:scaling>
          <c:orientation val="minMax"/>
        </c:scaling>
        <c:delete val="0"/>
        <c:axPos val="b"/>
        <c:numFmt formatCode="General" sourceLinked="1"/>
        <c:majorTickMark val="none"/>
        <c:minorTickMark val="none"/>
        <c:tickLblPos val="nextTo"/>
        <c:txPr>
          <a:bodyPr rot="0" vert="horz"/>
          <a:lstStyle/>
          <a:p>
            <a:pPr>
              <a:defRPr sz="1000" b="1" i="0" u="none" strike="noStrike" baseline="0">
                <a:solidFill>
                  <a:srgbClr val="808080"/>
                </a:solidFill>
                <a:latin typeface="Arial Narrow"/>
                <a:ea typeface="Arial Narrow"/>
                <a:cs typeface="Arial Narrow"/>
              </a:defRPr>
            </a:pPr>
            <a:endParaRPr lang="es-ES"/>
          </a:p>
        </c:txPr>
        <c:crossAx val="1211672000"/>
        <c:crosses val="autoZero"/>
        <c:auto val="1"/>
        <c:lblAlgn val="ctr"/>
        <c:lblOffset val="100"/>
        <c:noMultiLvlLbl val="0"/>
      </c:catAx>
      <c:valAx>
        <c:axId val="1211672000"/>
        <c:scaling>
          <c:orientation val="minMax"/>
          <c:min val="0"/>
        </c:scaling>
        <c:delete val="0"/>
        <c:axPos val="l"/>
        <c:majorGridlines/>
        <c:numFmt formatCode="#,##0.00" sourceLinked="0"/>
        <c:majorTickMark val="none"/>
        <c:minorTickMark val="none"/>
        <c:tickLblPos val="nextTo"/>
        <c:txPr>
          <a:bodyPr rot="0" vert="horz"/>
          <a:lstStyle/>
          <a:p>
            <a:pPr>
              <a:defRPr sz="800" b="0" i="0" u="none" strike="noStrike" baseline="0">
                <a:solidFill>
                  <a:srgbClr val="808080"/>
                </a:solidFill>
                <a:latin typeface="Arial Narrow"/>
                <a:ea typeface="Arial Narrow"/>
                <a:cs typeface="Arial Narrow"/>
              </a:defRPr>
            </a:pPr>
            <a:endParaRPr lang="es-ES"/>
          </a:p>
        </c:txPr>
        <c:crossAx val="1211673088"/>
        <c:crosses val="autoZero"/>
        <c:crossBetween val="between"/>
      </c:valAx>
    </c:plotArea>
    <c:plotVisOnly val="1"/>
    <c:dispBlanksAs val="gap"/>
    <c:showDLblsOverMax val="0"/>
  </c:chart>
  <c:spPr>
    <a:solidFill>
      <a:schemeClr val="bg1"/>
    </a:solidFill>
  </c:spPr>
  <c:txPr>
    <a:bodyPr/>
    <a:lstStyle/>
    <a:p>
      <a:pPr>
        <a:defRPr sz="105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808080"/>
                </a:solidFill>
                <a:latin typeface="Arial Narrow"/>
                <a:ea typeface="Arial Narrow"/>
                <a:cs typeface="Arial Narrow"/>
              </a:defRPr>
            </a:pPr>
            <a:r>
              <a:rPr lang="es-ES"/>
              <a:t>Distribución de actividades emisoras  Alcance 1 </a:t>
            </a:r>
          </a:p>
        </c:rich>
      </c:tx>
      <c:layout>
        <c:manualLayout>
          <c:xMode val="edge"/>
          <c:yMode val="edge"/>
          <c:x val="0.1853597900262467"/>
          <c:y val="3.3126293995859216E-2"/>
        </c:manualLayout>
      </c:layout>
      <c:overlay val="0"/>
      <c:spPr>
        <a:noFill/>
        <a:ln w="25400">
          <a:noFill/>
        </a:ln>
      </c:spPr>
    </c:title>
    <c:autoTitleDeleted val="0"/>
    <c:view3D>
      <c:rotX val="20"/>
      <c:rotY val="140"/>
      <c:rAngAx val="0"/>
      <c:perspective val="20"/>
    </c:view3D>
    <c:floor>
      <c:thickness val="0"/>
    </c:floor>
    <c:sideWall>
      <c:thickness val="0"/>
    </c:sideWall>
    <c:backWall>
      <c:thickness val="0"/>
    </c:backWall>
    <c:plotArea>
      <c:layout>
        <c:manualLayout>
          <c:layoutTarget val="inner"/>
          <c:xMode val="edge"/>
          <c:yMode val="edge"/>
          <c:x val="8.1936377952755921E-2"/>
          <c:y val="0.35028577949495443"/>
          <c:w val="0.84778918383850499"/>
          <c:h val="0.39644094488188975"/>
        </c:manualLayout>
      </c:layout>
      <c:pie3DChart>
        <c:varyColors val="1"/>
        <c:ser>
          <c:idx val="0"/>
          <c:order val="0"/>
          <c:spPr>
            <a:solidFill>
              <a:schemeClr val="accent6">
                <a:lumMod val="60000"/>
                <a:lumOff val="40000"/>
              </a:schemeClr>
            </a:solidFill>
          </c:spPr>
          <c:dPt>
            <c:idx val="0"/>
            <c:bubble3D val="0"/>
            <c:spPr>
              <a:solidFill>
                <a:srgbClr val="FFCC66"/>
              </a:solidFill>
              <a:ln>
                <a:noFill/>
              </a:ln>
            </c:spPr>
            <c:extLst xmlns:c16r2="http://schemas.microsoft.com/office/drawing/2015/06/chart">
              <c:ext xmlns:c16="http://schemas.microsoft.com/office/drawing/2014/chart" uri="{C3380CC4-5D6E-409C-BE32-E72D297353CC}">
                <c16:uniqueId val="{00000001-56D6-4789-9F3E-E42E80A4F032}"/>
              </c:ext>
            </c:extLst>
          </c:dPt>
          <c:dPt>
            <c:idx val="1"/>
            <c:bubble3D val="0"/>
            <c:spPr>
              <a:solidFill>
                <a:schemeClr val="bg1">
                  <a:lumMod val="50000"/>
                </a:schemeClr>
              </a:solidFill>
            </c:spPr>
            <c:extLst xmlns:c16r2="http://schemas.microsoft.com/office/drawing/2015/06/chart">
              <c:ext xmlns:c16="http://schemas.microsoft.com/office/drawing/2014/chart" uri="{C3380CC4-5D6E-409C-BE32-E72D297353CC}">
                <c16:uniqueId val="{00000003-56D6-4789-9F3E-E42E80A4F032}"/>
              </c:ext>
            </c:extLst>
          </c:dPt>
          <c:dPt>
            <c:idx val="2"/>
            <c:bubble3D val="0"/>
            <c:spPr>
              <a:solidFill>
                <a:schemeClr val="accent4">
                  <a:lumMod val="60000"/>
                  <a:lumOff val="40000"/>
                </a:schemeClr>
              </a:solidFill>
            </c:spPr>
            <c:extLst xmlns:c16r2="http://schemas.microsoft.com/office/drawing/2015/06/chart">
              <c:ext xmlns:c16="http://schemas.microsoft.com/office/drawing/2014/chart" uri="{C3380CC4-5D6E-409C-BE32-E72D297353CC}">
                <c16:uniqueId val="{00000005-56D6-4789-9F3E-E42E80A4F032}"/>
              </c:ext>
            </c:extLst>
          </c:dPt>
          <c:dLbls>
            <c:numFmt formatCode="0.0%" sourceLinked="0"/>
            <c:spPr>
              <a:noFill/>
              <a:ln w="25400">
                <a:noFill/>
              </a:ln>
            </c:spPr>
            <c:txPr>
              <a:bodyPr/>
              <a:lstStyle/>
              <a:p>
                <a:pPr>
                  <a:defRPr sz="800" b="0" i="0" u="none" strike="noStrike" baseline="0">
                    <a:solidFill>
                      <a:srgbClr val="808080"/>
                    </a:solidFill>
                    <a:latin typeface="Arial Narrow"/>
                    <a:ea typeface="Arial Narrow"/>
                    <a:cs typeface="Arial Narrow"/>
                  </a:defRPr>
                </a:pPr>
                <a:endParaRPr lang="es-ES"/>
              </a:p>
            </c:txPr>
            <c:dLblPos val="outEnd"/>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Datos!$D$263:$F$263</c:f>
              <c:strCache>
                <c:ptCount val="3"/>
                <c:pt idx="0">
                  <c:v>Inst. fijas</c:v>
                </c:pt>
                <c:pt idx="1">
                  <c:v>Transp.</c:v>
                </c:pt>
                <c:pt idx="2">
                  <c:v>Climat.</c:v>
                </c:pt>
              </c:strCache>
            </c:strRef>
          </c:cat>
          <c:val>
            <c:numRef>
              <c:f>Datos!$D$264:$F$264</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56D6-4789-9F3E-E42E80A4F032}"/>
            </c:ext>
          </c:extLst>
        </c:ser>
        <c:dLbls>
          <c:showLegendKey val="0"/>
          <c:showVal val="0"/>
          <c:showCatName val="0"/>
          <c:showSerName val="0"/>
          <c:showPercent val="0"/>
          <c:showBubbleSize val="0"/>
          <c:showLeaderLines val="1"/>
        </c:dLbls>
      </c:pie3DChart>
      <c:spPr>
        <a:noFill/>
        <a:ln w="25400">
          <a:noFill/>
        </a:ln>
      </c:spPr>
    </c:plotArea>
    <c:legend>
      <c:legendPos val="b"/>
      <c:layout>
        <c:manualLayout>
          <c:xMode val="edge"/>
          <c:yMode val="edge"/>
          <c:x val="0.10521280839895013"/>
          <c:y val="0.83175429158311731"/>
          <c:w val="0.78957438320209972"/>
          <c:h val="0.14340098791998823"/>
        </c:manualLayout>
      </c:layout>
      <c:overlay val="0"/>
      <c:txPr>
        <a:bodyPr/>
        <a:lstStyle/>
        <a:p>
          <a:pPr>
            <a:defRPr sz="710" b="1" i="0" u="none" strike="noStrike" baseline="0">
              <a:solidFill>
                <a:srgbClr val="808080"/>
              </a:solidFill>
              <a:latin typeface="Arial Narrow"/>
              <a:ea typeface="Arial Narrow"/>
              <a:cs typeface="Arial Narrow"/>
            </a:defRPr>
          </a:pPr>
          <a:endParaRPr lang="es-ES"/>
        </a:p>
      </c:txPr>
    </c:legend>
    <c:plotVisOnly val="1"/>
    <c:dispBlanksAs val="gap"/>
    <c:showDLblsOverMax val="0"/>
  </c:chart>
  <c:spPr>
    <a:solidFill>
      <a:schemeClr val="bg1"/>
    </a:solidFill>
  </c:spPr>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Narrow"/>
                <a:ea typeface="Arial Narrow"/>
                <a:cs typeface="Arial Narrow"/>
              </a:defRPr>
            </a:pPr>
            <a:r>
              <a:rPr lang="es-ES" sz="1100" b="1" i="0" u="none" strike="noStrike" baseline="0">
                <a:solidFill>
                  <a:srgbClr val="808080"/>
                </a:solidFill>
                <a:latin typeface="Arial Narrow"/>
              </a:rPr>
              <a:t>Evolución del ratio escogido</a:t>
            </a:r>
          </a:p>
          <a:p>
            <a:pPr>
              <a:defRPr sz="1000" b="0" i="0" u="none" strike="noStrike" baseline="0">
                <a:solidFill>
                  <a:srgbClr val="000000"/>
                </a:solidFill>
                <a:latin typeface="Arial Narrow"/>
                <a:ea typeface="Arial Narrow"/>
                <a:cs typeface="Arial Narrow"/>
              </a:defRPr>
            </a:pPr>
            <a:r>
              <a:rPr lang="es-ES" sz="1000" b="1" i="0" u="none" strike="noStrike" baseline="0">
                <a:solidFill>
                  <a:srgbClr val="808080"/>
                </a:solidFill>
                <a:latin typeface="Arial Narrow"/>
              </a:rPr>
              <a:t>(t CO</a:t>
            </a:r>
            <a:r>
              <a:rPr lang="es-ES" sz="1000" b="1" i="0" u="none" strike="noStrike" baseline="-25000">
                <a:solidFill>
                  <a:srgbClr val="808080"/>
                </a:solidFill>
                <a:latin typeface="Arial Narrow"/>
              </a:rPr>
              <a:t>2</a:t>
            </a:r>
            <a:r>
              <a:rPr lang="es-ES" sz="1000" b="1" i="0" u="none" strike="noStrike" baseline="0">
                <a:solidFill>
                  <a:srgbClr val="808080"/>
                </a:solidFill>
                <a:latin typeface="Arial Narrow"/>
              </a:rPr>
              <a:t>eq/ud)</a:t>
            </a:r>
          </a:p>
        </c:rich>
      </c:tx>
      <c:overlay val="0"/>
      <c:spPr>
        <a:noFill/>
        <a:ln w="25400">
          <a:noFill/>
        </a:ln>
      </c:spPr>
    </c:title>
    <c:autoTitleDeleted val="0"/>
    <c:plotArea>
      <c:layout>
        <c:manualLayout>
          <c:layoutTarget val="inner"/>
          <c:xMode val="edge"/>
          <c:yMode val="edge"/>
          <c:x val="8.6349355696617017E-2"/>
          <c:y val="0.33122362869198313"/>
          <c:w val="0.88708594147246422"/>
          <c:h val="0.46500614638360077"/>
        </c:manualLayout>
      </c:layout>
      <c:barChart>
        <c:barDir val="col"/>
        <c:grouping val="clustered"/>
        <c:varyColors val="0"/>
        <c:ser>
          <c:idx val="1"/>
          <c:order val="0"/>
          <c:tx>
            <c:strRef>
              <c:f>Datos!$C$268</c:f>
              <c:strCache>
                <c:ptCount val="1"/>
                <c:pt idx="0">
                  <c:v>Emisiones relativas (t CO2/ud)</c:v>
                </c:pt>
              </c:strCache>
            </c:strRef>
          </c:tx>
          <c:spPr>
            <a:solidFill>
              <a:schemeClr val="accent1"/>
            </a:solidFill>
          </c:spPr>
          <c:invertIfNegative val="0"/>
          <c:cat>
            <c:multiLvlStrRef>
              <c:f>Datos!$D$266:$G$266</c:f>
            </c:multiLvlStrRef>
          </c:cat>
          <c:val>
            <c:numRef>
              <c:f>Datos!$D$268:$G$268</c:f>
              <c:numCache>
                <c:formatCode>0.000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0-4F24-4E01-814D-1009BBB677FC}"/>
            </c:ext>
          </c:extLst>
        </c:ser>
        <c:dLbls>
          <c:showLegendKey val="0"/>
          <c:showVal val="0"/>
          <c:showCatName val="0"/>
          <c:showSerName val="0"/>
          <c:showPercent val="0"/>
          <c:showBubbleSize val="0"/>
        </c:dLbls>
        <c:gapWidth val="150"/>
        <c:axId val="1211668736"/>
        <c:axId val="1211677984"/>
      </c:barChart>
      <c:catAx>
        <c:axId val="1211668736"/>
        <c:scaling>
          <c:orientation val="minMax"/>
        </c:scaling>
        <c:delete val="0"/>
        <c:axPos val="b"/>
        <c:numFmt formatCode="General" sourceLinked="1"/>
        <c:majorTickMark val="none"/>
        <c:minorTickMark val="none"/>
        <c:tickLblPos val="nextTo"/>
        <c:txPr>
          <a:bodyPr rot="0" vert="horz"/>
          <a:lstStyle/>
          <a:p>
            <a:pPr>
              <a:defRPr sz="1000" b="1" i="0" u="none" strike="noStrike" baseline="0">
                <a:solidFill>
                  <a:srgbClr val="808080"/>
                </a:solidFill>
                <a:latin typeface="Arial Narrow"/>
                <a:ea typeface="Arial Narrow"/>
                <a:cs typeface="Arial Narrow"/>
              </a:defRPr>
            </a:pPr>
            <a:endParaRPr lang="es-ES"/>
          </a:p>
        </c:txPr>
        <c:crossAx val="1211677984"/>
        <c:crosses val="autoZero"/>
        <c:auto val="1"/>
        <c:lblAlgn val="ctr"/>
        <c:lblOffset val="100"/>
        <c:noMultiLvlLbl val="0"/>
      </c:catAx>
      <c:valAx>
        <c:axId val="1211677984"/>
        <c:scaling>
          <c:orientation val="minMax"/>
          <c:min val="0"/>
        </c:scaling>
        <c:delete val="0"/>
        <c:axPos val="l"/>
        <c:majorGridlines/>
        <c:numFmt formatCode="#,##0.00" sourceLinked="0"/>
        <c:majorTickMark val="none"/>
        <c:minorTickMark val="none"/>
        <c:tickLblPos val="nextTo"/>
        <c:spPr>
          <a:ln w="9525">
            <a:noFill/>
          </a:ln>
        </c:spPr>
        <c:txPr>
          <a:bodyPr rot="0" vert="horz"/>
          <a:lstStyle/>
          <a:p>
            <a:pPr>
              <a:defRPr sz="800" b="0" i="0" u="none" strike="noStrike" baseline="0">
                <a:solidFill>
                  <a:srgbClr val="808080"/>
                </a:solidFill>
                <a:latin typeface="Arial Narrow"/>
                <a:ea typeface="Arial Narrow"/>
                <a:cs typeface="Arial Narrow"/>
              </a:defRPr>
            </a:pPr>
            <a:endParaRPr lang="es-ES"/>
          </a:p>
        </c:txPr>
        <c:crossAx val="1211668736"/>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Narrow"/>
                <a:ea typeface="Arial Narrow"/>
                <a:cs typeface="Arial Narrow"/>
              </a:defRPr>
            </a:pPr>
            <a:r>
              <a:rPr lang="es-ES" sz="1200" b="1" i="0" u="none" strike="noStrike" baseline="0">
                <a:solidFill>
                  <a:srgbClr val="808080"/>
                </a:solidFill>
                <a:latin typeface="Arial Narrow"/>
              </a:rPr>
              <a:t>Comparación media del ratio de emisiones de dos trienios</a:t>
            </a:r>
          </a:p>
          <a:p>
            <a:pPr>
              <a:defRPr sz="1000" b="0" i="0" u="none" strike="noStrike" baseline="0">
                <a:solidFill>
                  <a:srgbClr val="000000"/>
                </a:solidFill>
                <a:latin typeface="Arial Narrow"/>
                <a:ea typeface="Arial Narrow"/>
                <a:cs typeface="Arial Narrow"/>
              </a:defRPr>
            </a:pPr>
            <a:r>
              <a:rPr lang="es-ES" sz="1000" b="1" i="0" u="none" strike="noStrike" baseline="0">
                <a:solidFill>
                  <a:srgbClr val="808080"/>
                </a:solidFill>
                <a:latin typeface="Arial Narrow"/>
              </a:rPr>
              <a:t>a = año de cálculo</a:t>
            </a:r>
          </a:p>
          <a:p>
            <a:pPr>
              <a:defRPr sz="1000" b="0" i="0" u="none" strike="noStrike" baseline="0">
                <a:solidFill>
                  <a:srgbClr val="000000"/>
                </a:solidFill>
                <a:latin typeface="Arial Narrow"/>
                <a:ea typeface="Arial Narrow"/>
                <a:cs typeface="Arial Narrow"/>
              </a:defRPr>
            </a:pPr>
            <a:r>
              <a:rPr lang="es-ES" sz="1050" b="1" i="0" u="none" strike="noStrike" baseline="0">
                <a:solidFill>
                  <a:srgbClr val="808080"/>
                </a:solidFill>
                <a:latin typeface="Arial Narrow"/>
              </a:rPr>
              <a:t>(t CO</a:t>
            </a:r>
            <a:r>
              <a:rPr lang="es-ES" sz="1050" b="1" i="0" u="none" strike="noStrike" baseline="-25000">
                <a:solidFill>
                  <a:srgbClr val="808080"/>
                </a:solidFill>
                <a:latin typeface="Arial Narrow"/>
              </a:rPr>
              <a:t>2</a:t>
            </a:r>
            <a:r>
              <a:rPr lang="es-ES" sz="1050" b="1" i="0" u="none" strike="noStrike" baseline="0">
                <a:solidFill>
                  <a:srgbClr val="808080"/>
                </a:solidFill>
                <a:latin typeface="Arial Narrow"/>
              </a:rPr>
              <a:t>eq/ud)</a:t>
            </a:r>
          </a:p>
        </c:rich>
      </c:tx>
      <c:overlay val="0"/>
      <c:spPr>
        <a:noFill/>
        <a:ln w="25400">
          <a:noFill/>
        </a:ln>
      </c:spPr>
    </c:title>
    <c:autoTitleDeleted val="0"/>
    <c:plotArea>
      <c:layout>
        <c:manualLayout>
          <c:layoutTarget val="inner"/>
          <c:xMode val="edge"/>
          <c:yMode val="edge"/>
          <c:x val="9.4675910076457828E-2"/>
          <c:y val="0.36312129343767047"/>
          <c:w val="0.88708594147246422"/>
          <c:h val="0.46500614638360077"/>
        </c:manualLayout>
      </c:layout>
      <c:lineChart>
        <c:grouping val="standard"/>
        <c:varyColors val="0"/>
        <c:ser>
          <c:idx val="1"/>
          <c:order val="0"/>
          <c:spPr>
            <a:ln>
              <a:solidFill>
                <a:schemeClr val="accent1"/>
              </a:solidFill>
            </a:ln>
          </c:spPr>
          <c:marker>
            <c:spPr>
              <a:solidFill>
                <a:schemeClr val="accent1"/>
              </a:solidFill>
              <a:ln>
                <a:noFill/>
              </a:ln>
            </c:spPr>
          </c:marker>
          <c:dLbls>
            <c:numFmt formatCode="#,##0.000" sourceLinked="0"/>
            <c:spPr>
              <a:noFill/>
              <a:ln>
                <a:noFill/>
              </a:ln>
              <a:effectLst/>
            </c:spPr>
            <c:txPr>
              <a:bodyPr/>
              <a:lstStyle/>
              <a:p>
                <a:pPr>
                  <a:defRPr sz="1000" b="0" i="0" u="none" strike="noStrike" baseline="0">
                    <a:solidFill>
                      <a:srgbClr val="808080"/>
                    </a:solidFill>
                    <a:latin typeface="Arial Narrow"/>
                    <a:ea typeface="Arial Narrow"/>
                    <a:cs typeface="Arial Narrow"/>
                  </a:defRPr>
                </a:pPr>
                <a:endParaRPr lang="es-E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Datos!$C$273:$C$274</c:f>
              <c:strCache>
                <c:ptCount val="2"/>
                <c:pt idx="0">
                  <c:v>Media ratio trienio (a-3, a-2, a-1)</c:v>
                </c:pt>
                <c:pt idx="1">
                  <c:v>Media ratio trienio (a-2, a-1, a)</c:v>
                </c:pt>
              </c:strCache>
            </c:strRef>
          </c:cat>
          <c:val>
            <c:numRef>
              <c:f>Datos!$D$273:$D$274</c:f>
              <c:numCache>
                <c:formatCode>General</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27E8-4DC0-960F-FA3E0063F5EB}"/>
            </c:ext>
          </c:extLst>
        </c:ser>
        <c:dLbls>
          <c:showLegendKey val="0"/>
          <c:showVal val="0"/>
          <c:showCatName val="0"/>
          <c:showSerName val="0"/>
          <c:showPercent val="0"/>
          <c:showBubbleSize val="0"/>
        </c:dLbls>
        <c:marker val="1"/>
        <c:smooth val="0"/>
        <c:axId val="1211675808"/>
        <c:axId val="1211666016"/>
      </c:lineChart>
      <c:catAx>
        <c:axId val="1211675808"/>
        <c:scaling>
          <c:orientation val="minMax"/>
        </c:scaling>
        <c:delete val="0"/>
        <c:axPos val="b"/>
        <c:numFmt formatCode="General" sourceLinked="1"/>
        <c:majorTickMark val="none"/>
        <c:minorTickMark val="none"/>
        <c:tickLblPos val="nextTo"/>
        <c:txPr>
          <a:bodyPr rot="0" vert="horz"/>
          <a:lstStyle/>
          <a:p>
            <a:pPr>
              <a:defRPr sz="1000" b="1" i="0" u="none" strike="noStrike" baseline="0">
                <a:solidFill>
                  <a:srgbClr val="808080"/>
                </a:solidFill>
                <a:latin typeface="Arial Narrow"/>
                <a:ea typeface="Arial Narrow"/>
                <a:cs typeface="Arial Narrow"/>
              </a:defRPr>
            </a:pPr>
            <a:endParaRPr lang="es-ES"/>
          </a:p>
        </c:txPr>
        <c:crossAx val="1211666016"/>
        <c:crosses val="autoZero"/>
        <c:auto val="1"/>
        <c:lblAlgn val="ctr"/>
        <c:lblOffset val="100"/>
        <c:noMultiLvlLbl val="0"/>
      </c:catAx>
      <c:valAx>
        <c:axId val="1211666016"/>
        <c:scaling>
          <c:orientation val="minMax"/>
          <c:min val="0"/>
        </c:scaling>
        <c:delete val="0"/>
        <c:axPos val="l"/>
        <c:majorGridlines/>
        <c:numFmt formatCode="#,##0.00" sourceLinked="0"/>
        <c:majorTickMark val="out"/>
        <c:minorTickMark val="none"/>
        <c:tickLblPos val="nextTo"/>
        <c:spPr>
          <a:ln>
            <a:noFill/>
          </a:ln>
        </c:spPr>
        <c:txPr>
          <a:bodyPr rot="0" vert="horz"/>
          <a:lstStyle/>
          <a:p>
            <a:pPr>
              <a:defRPr sz="800" b="0" i="0" u="none" strike="noStrike" baseline="0">
                <a:solidFill>
                  <a:srgbClr val="808080"/>
                </a:solidFill>
                <a:latin typeface="Arial Narrow"/>
                <a:ea typeface="Arial Narrow"/>
                <a:cs typeface="Arial Narrow"/>
              </a:defRPr>
            </a:pPr>
            <a:endParaRPr lang="es-ES"/>
          </a:p>
        </c:txPr>
        <c:crossAx val="1211675808"/>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jpeg"/><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3" Type="http://schemas.openxmlformats.org/officeDocument/2006/relationships/hyperlink" Target="#'8. Observaciones'!A1"/><Relationship Id="rId2" Type="http://schemas.openxmlformats.org/officeDocument/2006/relationships/image" Target="../media/image3.gif"/><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3.gif"/><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8. Observaciones'!C15"/><Relationship Id="rId3" Type="http://schemas.openxmlformats.org/officeDocument/2006/relationships/hyperlink" Target="#'8. Observaciones'!C9"/><Relationship Id="rId7" Type="http://schemas.openxmlformats.org/officeDocument/2006/relationships/image" Target="../media/image4.jpeg"/><Relationship Id="rId2" Type="http://schemas.openxmlformats.org/officeDocument/2006/relationships/image" Target="../media/image1.wmf"/><Relationship Id="rId1" Type="http://schemas.openxmlformats.org/officeDocument/2006/relationships/hyperlink" Target="#'8. Observaciones'!C5"/><Relationship Id="rId6" Type="http://schemas.openxmlformats.org/officeDocument/2006/relationships/hyperlink" Target="#'2_Combustibles f&#243;siles'!A1"/><Relationship Id="rId11" Type="http://schemas.openxmlformats.org/officeDocument/2006/relationships/image" Target="../media/image3.gif"/><Relationship Id="rId5" Type="http://schemas.openxmlformats.org/officeDocument/2006/relationships/hyperlink" Target="#'CONTENIDO E INSTRUCCIONES'!A1"/><Relationship Id="rId10" Type="http://schemas.openxmlformats.org/officeDocument/2006/relationships/hyperlink" Target="#'8. Observaciones'!C13"/><Relationship Id="rId4" Type="http://schemas.openxmlformats.org/officeDocument/2006/relationships/hyperlink" Target="#'8. Observaciones'!C11"/><Relationship Id="rId9" Type="http://schemas.openxmlformats.org/officeDocument/2006/relationships/hyperlink" Target="#'8. Observaciones'!C20"/></Relationships>
</file>

<file path=xl/drawings/_rels/drawing3.xml.rels><?xml version="1.0" encoding="UTF-8" standalone="yes"?>
<Relationships xmlns="http://schemas.openxmlformats.org/package/2006/relationships"><Relationship Id="rId8" Type="http://schemas.openxmlformats.org/officeDocument/2006/relationships/hyperlink" Target="#'8. Observaciones'!C48"/><Relationship Id="rId13" Type="http://schemas.openxmlformats.org/officeDocument/2006/relationships/hyperlink" Target="#'8. Observaciones'!C26"/><Relationship Id="rId3" Type="http://schemas.openxmlformats.org/officeDocument/2006/relationships/hyperlink" Target="#'3_Fluorados'!A1"/><Relationship Id="rId7" Type="http://schemas.openxmlformats.org/officeDocument/2006/relationships/hyperlink" Target="#'8. Observaciones'!C52"/><Relationship Id="rId12" Type="http://schemas.openxmlformats.org/officeDocument/2006/relationships/hyperlink" Target="#'8. Observaciones'!C60"/><Relationship Id="rId2" Type="http://schemas.openxmlformats.org/officeDocument/2006/relationships/image" Target="../media/image1.wmf"/><Relationship Id="rId16" Type="http://schemas.openxmlformats.org/officeDocument/2006/relationships/image" Target="../media/image5.png"/><Relationship Id="rId1" Type="http://schemas.openxmlformats.org/officeDocument/2006/relationships/hyperlink" Target="#'8. Observaciones'!C28"/><Relationship Id="rId6" Type="http://schemas.openxmlformats.org/officeDocument/2006/relationships/hyperlink" Target="#'1_Datos generales organizaci&#243;n'!A1"/><Relationship Id="rId11" Type="http://schemas.openxmlformats.org/officeDocument/2006/relationships/image" Target="../media/image4.jpeg"/><Relationship Id="rId5" Type="http://schemas.openxmlformats.org/officeDocument/2006/relationships/hyperlink" Target="#'8. Observaciones'!C46"/><Relationship Id="rId15" Type="http://schemas.openxmlformats.org/officeDocument/2006/relationships/image" Target="../media/image3.gif"/><Relationship Id="rId10" Type="http://schemas.openxmlformats.org/officeDocument/2006/relationships/hyperlink" Target="#'8. Observaciones'!C65"/><Relationship Id="rId4" Type="http://schemas.openxmlformats.org/officeDocument/2006/relationships/hyperlink" Target="#'8. Observaciones'!C44"/><Relationship Id="rId9" Type="http://schemas.openxmlformats.org/officeDocument/2006/relationships/hyperlink" Target="#'8. Observaciones'!C62"/><Relationship Id="rId14" Type="http://schemas.openxmlformats.org/officeDocument/2006/relationships/hyperlink" Target="#'8. Observaciones'!C50"/></Relationships>
</file>

<file path=xl/drawings/_rels/drawing4.xml.rels><?xml version="1.0" encoding="UTF-8" standalone="yes"?>
<Relationships xmlns="http://schemas.openxmlformats.org/package/2006/relationships"><Relationship Id="rId8" Type="http://schemas.openxmlformats.org/officeDocument/2006/relationships/image" Target="../media/image3.gif"/><Relationship Id="rId3" Type="http://schemas.openxmlformats.org/officeDocument/2006/relationships/image" Target="../media/image4.jpeg"/><Relationship Id="rId7" Type="http://schemas.openxmlformats.org/officeDocument/2006/relationships/hyperlink" Target="#'8. Observaciones'!C82"/><Relationship Id="rId2" Type="http://schemas.openxmlformats.org/officeDocument/2006/relationships/hyperlink" Target="#'2_Combustibles f&#243;siles'!A1"/><Relationship Id="rId1" Type="http://schemas.openxmlformats.org/officeDocument/2006/relationships/hyperlink" Target="#'4_Electricidad'!A1"/><Relationship Id="rId6" Type="http://schemas.openxmlformats.org/officeDocument/2006/relationships/hyperlink" Target="#'8. Observaciones'!C75"/><Relationship Id="rId5" Type="http://schemas.openxmlformats.org/officeDocument/2006/relationships/image" Target="../media/image1.wmf"/><Relationship Id="rId4" Type="http://schemas.openxmlformats.org/officeDocument/2006/relationships/hyperlink" Target="#'8. Observaciones'!C77"/><Relationship Id="rId9" Type="http://schemas.openxmlformats.org/officeDocument/2006/relationships/hyperlink" Target="#'8. Observaciones'!C81"/></Relationships>
</file>

<file path=xl/drawings/_rels/drawing5.xml.rels><?xml version="1.0" encoding="UTF-8" standalone="yes"?>
<Relationships xmlns="http://schemas.openxmlformats.org/package/2006/relationships"><Relationship Id="rId8" Type="http://schemas.openxmlformats.org/officeDocument/2006/relationships/hyperlink" Target="#'8. Observaciones'!C99"/><Relationship Id="rId3" Type="http://schemas.openxmlformats.org/officeDocument/2006/relationships/image" Target="../media/image4.jpeg"/><Relationship Id="rId7" Type="http://schemas.openxmlformats.org/officeDocument/2006/relationships/hyperlink" Target="#'8. Observaciones'!C97"/><Relationship Id="rId2" Type="http://schemas.openxmlformats.org/officeDocument/2006/relationships/hyperlink" Target="#'5_Informaci&#243;n adicional'!A1"/><Relationship Id="rId1" Type="http://schemas.openxmlformats.org/officeDocument/2006/relationships/hyperlink" Target="#'3_Fluorados'!A1"/><Relationship Id="rId6" Type="http://schemas.openxmlformats.org/officeDocument/2006/relationships/hyperlink" Target="#'8. Observaciones'!C91"/><Relationship Id="rId11" Type="http://schemas.openxmlformats.org/officeDocument/2006/relationships/image" Target="../media/image3.gif"/><Relationship Id="rId5" Type="http://schemas.openxmlformats.org/officeDocument/2006/relationships/image" Target="../media/image1.wmf"/><Relationship Id="rId10" Type="http://schemas.openxmlformats.org/officeDocument/2006/relationships/hyperlink" Target="#'8. Observaciones'!C87"/><Relationship Id="rId4" Type="http://schemas.openxmlformats.org/officeDocument/2006/relationships/hyperlink" Target="#'8. Observaciones'!C89"/><Relationship Id="rId9" Type="http://schemas.openxmlformats.org/officeDocument/2006/relationships/hyperlink" Target="#'9_Observaciones'!C12"/></Relationships>
</file>

<file path=xl/drawings/_rels/drawing6.xml.rels><?xml version="1.0" encoding="UTF-8" standalone="yes"?>
<Relationships xmlns="http://schemas.openxmlformats.org/package/2006/relationships"><Relationship Id="rId8" Type="http://schemas.openxmlformats.org/officeDocument/2006/relationships/image" Target="../media/image3.gif"/><Relationship Id="rId3" Type="http://schemas.openxmlformats.org/officeDocument/2006/relationships/hyperlink" Target="#'6_Resultados'!A1"/><Relationship Id="rId7" Type="http://schemas.openxmlformats.org/officeDocument/2006/relationships/hyperlink" Target="#'8. Observaciones'!C107"/><Relationship Id="rId2" Type="http://schemas.openxmlformats.org/officeDocument/2006/relationships/hyperlink" Target="#'4_Electricidad'!A1"/><Relationship Id="rId1" Type="http://schemas.openxmlformats.org/officeDocument/2006/relationships/image" Target="../media/image4.jpeg"/><Relationship Id="rId6" Type="http://schemas.openxmlformats.org/officeDocument/2006/relationships/hyperlink" Target="#'8. Observaciones'!C105"/><Relationship Id="rId5" Type="http://schemas.openxmlformats.org/officeDocument/2006/relationships/image" Target="../media/image1.wmf"/><Relationship Id="rId4" Type="http://schemas.openxmlformats.org/officeDocument/2006/relationships/hyperlink" Target="#'9_Observaciones'!C12"/></Relationships>
</file>

<file path=xl/drawings/_rels/drawing7.xml.rels><?xml version="1.0" encoding="UTF-8" standalone="yes"?>
<Relationships xmlns="http://schemas.openxmlformats.org/package/2006/relationships"><Relationship Id="rId8" Type="http://schemas.openxmlformats.org/officeDocument/2006/relationships/image" Target="../media/image3.gif"/><Relationship Id="rId3" Type="http://schemas.openxmlformats.org/officeDocument/2006/relationships/hyperlink" Target="#'7_Factores de emisi&#243;n'!A1"/><Relationship Id="rId7" Type="http://schemas.openxmlformats.org/officeDocument/2006/relationships/chart" Target="../charts/chart4.xml"/><Relationship Id="rId2" Type="http://schemas.openxmlformats.org/officeDocument/2006/relationships/hyperlink" Target="#'5_Informaci&#243;n adicional'!A1"/><Relationship Id="rId1" Type="http://schemas.openxmlformats.org/officeDocument/2006/relationships/image" Target="../media/image4.jpeg"/><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8. Observaciones'!A1"/><Relationship Id="rId1" Type="http://schemas.openxmlformats.org/officeDocument/2006/relationships/hyperlink" Target="#'6_Resultados'!A1"/><Relationship Id="rId4" Type="http://schemas.openxmlformats.org/officeDocument/2006/relationships/image" Target="../media/image3.gif"/></Relationships>
</file>

<file path=xl/drawings/_rels/drawing9.xml.rels><?xml version="1.0" encoding="UTF-8" standalone="yes"?>
<Relationships xmlns="http://schemas.openxmlformats.org/package/2006/relationships"><Relationship Id="rId13" Type="http://schemas.openxmlformats.org/officeDocument/2006/relationships/hyperlink" Target="#'2_Combustibles f&#243;siles'!G15"/><Relationship Id="rId18" Type="http://schemas.openxmlformats.org/officeDocument/2006/relationships/hyperlink" Target="#'3_Fluorados'!E9"/><Relationship Id="rId26" Type="http://schemas.openxmlformats.org/officeDocument/2006/relationships/hyperlink" Target="#'2_Combustibles f&#243;siles'!G60"/><Relationship Id="rId21" Type="http://schemas.openxmlformats.org/officeDocument/2006/relationships/hyperlink" Target="#'4_Electricidad'!F17"/><Relationship Id="rId34" Type="http://schemas.openxmlformats.org/officeDocument/2006/relationships/hyperlink" Target="#'3_Fluorados'!M8"/><Relationship Id="rId7" Type="http://schemas.openxmlformats.org/officeDocument/2006/relationships/hyperlink" Target="#'1_Datos generales organizaci&#243;n'!K5"/><Relationship Id="rId12" Type="http://schemas.openxmlformats.org/officeDocument/2006/relationships/hyperlink" Target="#'2_Combustibles f&#243;siles'!F15"/><Relationship Id="rId17" Type="http://schemas.openxmlformats.org/officeDocument/2006/relationships/hyperlink" Target="#'2_Combustibles f&#243;siles'!N60"/><Relationship Id="rId25" Type="http://schemas.openxmlformats.org/officeDocument/2006/relationships/hyperlink" Target="#'4_Electricidad'!H17"/><Relationship Id="rId33" Type="http://schemas.openxmlformats.org/officeDocument/2006/relationships/hyperlink" Target="#'5_Informaci&#243;n adicional'!E19"/><Relationship Id="rId2" Type="http://schemas.openxmlformats.org/officeDocument/2006/relationships/image" Target="../media/image1.wmf"/><Relationship Id="rId16" Type="http://schemas.openxmlformats.org/officeDocument/2006/relationships/hyperlink" Target="#'2_Combustibles f&#243;siles'!F60"/><Relationship Id="rId20" Type="http://schemas.openxmlformats.org/officeDocument/2006/relationships/hyperlink" Target="#'4_Electricidad'!A1"/><Relationship Id="rId29" Type="http://schemas.openxmlformats.org/officeDocument/2006/relationships/hyperlink" Target="#'3_Fluorados'!F9"/><Relationship Id="rId1" Type="http://schemas.openxmlformats.org/officeDocument/2006/relationships/hyperlink" Target="#'1_Datos generales organizaci&#243;n'!A1"/><Relationship Id="rId6" Type="http://schemas.openxmlformats.org/officeDocument/2006/relationships/image" Target="../media/image6.wmf"/><Relationship Id="rId11" Type="http://schemas.openxmlformats.org/officeDocument/2006/relationships/hyperlink" Target="#'1_Datos generales organizaci&#243;n'!G40"/><Relationship Id="rId24" Type="http://schemas.openxmlformats.org/officeDocument/2006/relationships/hyperlink" Target="#'4_Electricidad'!G17"/><Relationship Id="rId32" Type="http://schemas.openxmlformats.org/officeDocument/2006/relationships/hyperlink" Target="#'5_Informaci&#243;n adicional'!E7"/><Relationship Id="rId37" Type="http://schemas.openxmlformats.org/officeDocument/2006/relationships/hyperlink" Target="#'3_Fluorados'!G9"/><Relationship Id="rId5" Type="http://schemas.openxmlformats.org/officeDocument/2006/relationships/hyperlink" Target="#'1_Datos generales organizaci&#243;n'!F17"/><Relationship Id="rId15" Type="http://schemas.openxmlformats.org/officeDocument/2006/relationships/hyperlink" Target="#'2_Combustibles f&#243;siles'!E58"/><Relationship Id="rId23" Type="http://schemas.openxmlformats.org/officeDocument/2006/relationships/hyperlink" Target="#'4_Electricidad'!I17"/><Relationship Id="rId28" Type="http://schemas.openxmlformats.org/officeDocument/2006/relationships/hyperlink" Target="#'2_Combustibles f&#243;siles'!E60"/><Relationship Id="rId36" Type="http://schemas.openxmlformats.org/officeDocument/2006/relationships/hyperlink" Target="#'9. Consumos. Hoja de trabajo'!A1"/><Relationship Id="rId10" Type="http://schemas.openxmlformats.org/officeDocument/2006/relationships/hyperlink" Target="#'1_Datos generales organizaci&#243;n'!G29"/><Relationship Id="rId19" Type="http://schemas.openxmlformats.org/officeDocument/2006/relationships/hyperlink" Target="#'2_Combustibles f&#243;siles'!I60"/><Relationship Id="rId31" Type="http://schemas.openxmlformats.org/officeDocument/2006/relationships/hyperlink" Target="#'5_Informaci&#243;n adicional'!A1"/><Relationship Id="rId4" Type="http://schemas.openxmlformats.org/officeDocument/2006/relationships/hyperlink" Target="#'3_Fluorados'!A1"/><Relationship Id="rId9" Type="http://schemas.openxmlformats.org/officeDocument/2006/relationships/hyperlink" Target="#'1_Datos generales organizaci&#243;n'!I17"/><Relationship Id="rId14" Type="http://schemas.openxmlformats.org/officeDocument/2006/relationships/hyperlink" Target="#'2_Combustibles f&#243;siles'!I15"/><Relationship Id="rId22" Type="http://schemas.openxmlformats.org/officeDocument/2006/relationships/image" Target="../media/image4.jpeg"/><Relationship Id="rId27" Type="http://schemas.openxmlformats.org/officeDocument/2006/relationships/hyperlink" Target="#'2_Combustibles f&#243;siles'!E15"/><Relationship Id="rId30" Type="http://schemas.openxmlformats.org/officeDocument/2006/relationships/hyperlink" Target="#'4_Electricidad'!E19"/><Relationship Id="rId35" Type="http://schemas.openxmlformats.org/officeDocument/2006/relationships/image" Target="../media/image3.gif"/><Relationship Id="rId8" Type="http://schemas.openxmlformats.org/officeDocument/2006/relationships/hyperlink" Target="#'1_Datos generales organizaci&#243;n'!D8"/><Relationship Id="rId3" Type="http://schemas.openxmlformats.org/officeDocument/2006/relationships/hyperlink" Target="#'2_Combustibles f&#243;siles'!A1"/></Relationships>
</file>

<file path=xl/drawings/drawing1.xml><?xml version="1.0" encoding="utf-8"?>
<xdr:wsDr xmlns:xdr="http://schemas.openxmlformats.org/drawingml/2006/spreadsheetDrawing" xmlns:a="http://schemas.openxmlformats.org/drawingml/2006/main">
  <xdr:twoCellAnchor editAs="absolute">
    <xdr:from>
      <xdr:col>6</xdr:col>
      <xdr:colOff>2200275</xdr:colOff>
      <xdr:row>34</xdr:row>
      <xdr:rowOff>76200</xdr:rowOff>
    </xdr:from>
    <xdr:to>
      <xdr:col>12</xdr:col>
      <xdr:colOff>1162050</xdr:colOff>
      <xdr:row>40</xdr:row>
      <xdr:rowOff>180975</xdr:rowOff>
    </xdr:to>
    <xdr:sp macro="" textlink="">
      <xdr:nvSpPr>
        <xdr:cNvPr id="8" name="7 Rectángulo redondeado">
          <a:extLst>
            <a:ext uri="{FF2B5EF4-FFF2-40B4-BE49-F238E27FC236}">
              <a16:creationId xmlns:a16="http://schemas.microsoft.com/office/drawing/2014/main" xmlns="" id="{00000000-0008-0000-0000-000008000000}"/>
            </a:ext>
          </a:extLst>
        </xdr:cNvPr>
        <xdr:cNvSpPr/>
      </xdr:nvSpPr>
      <xdr:spPr>
        <a:xfrm>
          <a:off x="6762750" y="6581775"/>
          <a:ext cx="4533900" cy="1219200"/>
        </a:xfrm>
        <a:prstGeom prst="roundRect">
          <a:avLst/>
        </a:prstGeom>
        <a:solidFill>
          <a:schemeClr val="lt1">
            <a:alpha val="2000"/>
          </a:schemeClr>
        </a:solidFill>
        <a:ln>
          <a:solidFill>
            <a:srgbClr val="0070C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marL="0" indent="0" algn="ctr"/>
          <a:r>
            <a:rPr lang="es-ES" sz="1400" b="1">
              <a:solidFill>
                <a:srgbClr val="0070C0"/>
              </a:solidFill>
              <a:latin typeface="Arial Narrow" panose="020B0606020202030204" pitchFamily="34" charset="0"/>
              <a:ea typeface="+mn-ea"/>
              <a:cs typeface="+mn-cs"/>
            </a:rPr>
            <a:t>CELDAS QUE SE AUTOCOMPLETAN</a:t>
          </a: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xdr:txBody>
    </xdr:sp>
    <xdr:clientData/>
  </xdr:twoCellAnchor>
  <xdr:twoCellAnchor editAs="absolute">
    <xdr:from>
      <xdr:col>2</xdr:col>
      <xdr:colOff>66675</xdr:colOff>
      <xdr:row>34</xdr:row>
      <xdr:rowOff>76199</xdr:rowOff>
    </xdr:from>
    <xdr:to>
      <xdr:col>6</xdr:col>
      <xdr:colOff>1152525</xdr:colOff>
      <xdr:row>40</xdr:row>
      <xdr:rowOff>190500</xdr:rowOff>
    </xdr:to>
    <xdr:sp macro="" textlink="">
      <xdr:nvSpPr>
        <xdr:cNvPr id="2" name="1 Rectángulo redondeado">
          <a:extLst>
            <a:ext uri="{FF2B5EF4-FFF2-40B4-BE49-F238E27FC236}">
              <a16:creationId xmlns:a16="http://schemas.microsoft.com/office/drawing/2014/main" xmlns="" id="{00000000-0008-0000-0000-000002000000}"/>
            </a:ext>
          </a:extLst>
        </xdr:cNvPr>
        <xdr:cNvSpPr/>
      </xdr:nvSpPr>
      <xdr:spPr>
        <a:xfrm>
          <a:off x="1200150" y="6581774"/>
          <a:ext cx="4514850" cy="1228726"/>
        </a:xfrm>
        <a:prstGeom prst="roundRect">
          <a:avLst/>
        </a:prstGeom>
        <a:solidFill>
          <a:schemeClr val="lt1">
            <a:alpha val="2000"/>
          </a:schemeClr>
        </a:solidFill>
        <a:ln>
          <a:solidFill>
            <a:srgbClr val="0070C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ES" sz="1400" b="1">
              <a:solidFill>
                <a:srgbClr val="0070C0"/>
              </a:solidFill>
              <a:latin typeface="Arial Narrow" panose="020B0606020202030204" pitchFamily="34" charset="0"/>
            </a:rPr>
            <a:t>CELDAS</a:t>
          </a:r>
          <a:r>
            <a:rPr lang="es-ES" sz="1400" b="1" baseline="0">
              <a:solidFill>
                <a:srgbClr val="0070C0"/>
              </a:solidFill>
              <a:latin typeface="Arial Narrow" panose="020B0606020202030204" pitchFamily="34" charset="0"/>
            </a:rPr>
            <a:t> A CUMPLIMENTAR</a:t>
          </a:r>
          <a:endParaRPr lang="es-ES" sz="1400" b="1">
            <a:solidFill>
              <a:srgbClr val="0070C0"/>
            </a:solidFill>
            <a:latin typeface="Arial Narrow" panose="020B0606020202030204" pitchFamily="34" charset="0"/>
          </a:endParaRPr>
        </a:p>
      </xdr:txBody>
    </xdr:sp>
    <xdr:clientData/>
  </xdr:twoCellAnchor>
  <xdr:twoCellAnchor editAs="oneCell">
    <xdr:from>
      <xdr:col>4</xdr:col>
      <xdr:colOff>161925</xdr:colOff>
      <xdr:row>41</xdr:row>
      <xdr:rowOff>114300</xdr:rowOff>
    </xdr:from>
    <xdr:to>
      <xdr:col>4</xdr:col>
      <xdr:colOff>619125</xdr:colOff>
      <xdr:row>43</xdr:row>
      <xdr:rowOff>47625</xdr:rowOff>
    </xdr:to>
    <xdr:pic>
      <xdr:nvPicPr>
        <xdr:cNvPr id="865439" name="8 Imagen" descr="D:\Documents and Settings\enotario\Configuración local\Temp\Temporary Internet Files\Content.IE5\QQXMQY3R\MC900442072[1].wmf">
          <a:extLst>
            <a:ext uri="{FF2B5EF4-FFF2-40B4-BE49-F238E27FC236}">
              <a16:creationId xmlns:a16="http://schemas.microsoft.com/office/drawing/2014/main" xmlns="" id="{00000000-0008-0000-0000-00009F340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1650" y="7086600"/>
          <a:ext cx="457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12</xdr:col>
      <xdr:colOff>276225</xdr:colOff>
      <xdr:row>0</xdr:row>
      <xdr:rowOff>0</xdr:rowOff>
    </xdr:from>
    <xdr:to>
      <xdr:col>12</xdr:col>
      <xdr:colOff>1247775</xdr:colOff>
      <xdr:row>2</xdr:row>
      <xdr:rowOff>152400</xdr:rowOff>
    </xdr:to>
    <xdr:pic>
      <xdr:nvPicPr>
        <xdr:cNvPr id="865440" name="4 Imagen">
          <a:extLst>
            <a:ext uri="{FF2B5EF4-FFF2-40B4-BE49-F238E27FC236}">
              <a16:creationId xmlns:a16="http://schemas.microsoft.com/office/drawing/2014/main" xmlns="" id="{00000000-0008-0000-0000-0000A0340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10825" y="0"/>
          <a:ext cx="9715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5</xdr:col>
      <xdr:colOff>415485</xdr:colOff>
      <xdr:row>2</xdr:row>
      <xdr:rowOff>142875</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787210" cy="6286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371475</xdr:colOff>
      <xdr:row>0</xdr:row>
      <xdr:rowOff>38100</xdr:rowOff>
    </xdr:from>
    <xdr:to>
      <xdr:col>14</xdr:col>
      <xdr:colOff>752475</xdr:colOff>
      <xdr:row>0</xdr:row>
      <xdr:rowOff>419100</xdr:rowOff>
    </xdr:to>
    <xdr:pic>
      <xdr:nvPicPr>
        <xdr:cNvPr id="2" name="14 Imagen">
          <a:extLst>
            <a:ext uri="{FF2B5EF4-FFF2-40B4-BE49-F238E27FC236}">
              <a16:creationId xmlns:a16="http://schemas.microsoft.com/office/drawing/2014/main" xmlns="" id="{00000000-0008-0000-0900-0000D92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39425" y="381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314326</xdr:colOff>
      <xdr:row>0</xdr:row>
      <xdr:rowOff>438150</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781176" cy="438150"/>
        </a:xfrm>
        <a:prstGeom prst="rect">
          <a:avLst/>
        </a:prstGeom>
      </xdr:spPr>
    </xdr:pic>
    <xdr:clientData/>
  </xdr:twoCellAnchor>
  <xdr:twoCellAnchor editAs="absolute">
    <xdr:from>
      <xdr:col>2</xdr:col>
      <xdr:colOff>409575</xdr:colOff>
      <xdr:row>0</xdr:row>
      <xdr:rowOff>85725</xdr:rowOff>
    </xdr:from>
    <xdr:to>
      <xdr:col>3</xdr:col>
      <xdr:colOff>57150</xdr:colOff>
      <xdr:row>0</xdr:row>
      <xdr:rowOff>361950</xdr:rowOff>
    </xdr:to>
    <xdr:sp macro="" textlink="">
      <xdr:nvSpPr>
        <xdr:cNvPr id="5" name="9 Flecha derecha">
          <a:hlinkClick xmlns:r="http://schemas.openxmlformats.org/officeDocument/2006/relationships" r:id="rId3"/>
          <a:extLst>
            <a:ext uri="{FF2B5EF4-FFF2-40B4-BE49-F238E27FC236}">
              <a16:creationId xmlns:a16="http://schemas.microsoft.com/office/drawing/2014/main" xmlns="" id="{00000000-0008-0000-0400-00000A000000}"/>
            </a:ext>
          </a:extLst>
        </xdr:cNvPr>
        <xdr:cNvSpPr/>
      </xdr:nvSpPr>
      <xdr:spPr>
        <a:xfrm rot="10800000">
          <a:off x="1876425"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14</xdr:col>
      <xdr:colOff>342900</xdr:colOff>
      <xdr:row>0</xdr:row>
      <xdr:rowOff>38100</xdr:rowOff>
    </xdr:from>
    <xdr:to>
      <xdr:col>14</xdr:col>
      <xdr:colOff>723900</xdr:colOff>
      <xdr:row>0</xdr:row>
      <xdr:rowOff>419100</xdr:rowOff>
    </xdr:to>
    <xdr:pic>
      <xdr:nvPicPr>
        <xdr:cNvPr id="10713" name="14 Imagen">
          <a:extLst>
            <a:ext uri="{FF2B5EF4-FFF2-40B4-BE49-F238E27FC236}">
              <a16:creationId xmlns:a16="http://schemas.microsoft.com/office/drawing/2014/main" xmlns="" id="{00000000-0008-0000-0900-0000D92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49050" y="381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257176</xdr:colOff>
      <xdr:row>1</xdr:row>
      <xdr:rowOff>0</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428625</xdr:colOff>
      <xdr:row>4</xdr:row>
      <xdr:rowOff>28575</xdr:rowOff>
    </xdr:from>
    <xdr:to>
      <xdr:col>12</xdr:col>
      <xdr:colOff>685800</xdr:colOff>
      <xdr:row>4</xdr:row>
      <xdr:rowOff>209550</xdr:rowOff>
    </xdr:to>
    <xdr:pic>
      <xdr:nvPicPr>
        <xdr:cNvPr id="782908" name="6 Imagen" descr="D:\Documents and Settings\enotario\Configuración local\Temp\Temporary Internet Files\Content.IE5\QQXMQY3R\MC900442072[1].wmf">
          <a:hlinkClick xmlns:r="http://schemas.openxmlformats.org/officeDocument/2006/relationships" r:id="rId1"/>
          <a:extLst>
            <a:ext uri="{FF2B5EF4-FFF2-40B4-BE49-F238E27FC236}">
              <a16:creationId xmlns:a16="http://schemas.microsoft.com/office/drawing/2014/main" xmlns="" id="{00000000-0008-0000-0100-00003CF20B00}"/>
            </a:ext>
          </a:extLst>
        </xdr:cNvPr>
        <xdr:cNvPicPr>
          <a:picLocks noChangeAspect="1" noChangeArrowheads="1"/>
        </xdr:cNvPicPr>
      </xdr:nvPicPr>
      <xdr:blipFill>
        <a:blip xmlns:r="http://schemas.openxmlformats.org/officeDocument/2006/relationships" r:embed="rId2" cstate="print">
          <a:lum bright="46000"/>
          <a:extLst>
            <a:ext uri="{28A0092B-C50C-407E-A947-70E740481C1C}">
              <a14:useLocalDpi xmlns:a14="http://schemas.microsoft.com/office/drawing/2010/main" val="0"/>
            </a:ext>
          </a:extLst>
        </a:blip>
        <a:srcRect/>
        <a:stretch>
          <a:fillRect/>
        </a:stretch>
      </xdr:blipFill>
      <xdr:spPr bwMode="auto">
        <a:xfrm>
          <a:off x="9820275" y="1362075"/>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914400</xdr:colOff>
      <xdr:row>7</xdr:row>
      <xdr:rowOff>19050</xdr:rowOff>
    </xdr:from>
    <xdr:to>
      <xdr:col>9</xdr:col>
      <xdr:colOff>133350</xdr:colOff>
      <xdr:row>7</xdr:row>
      <xdr:rowOff>200025</xdr:rowOff>
    </xdr:to>
    <xdr:pic>
      <xdr:nvPicPr>
        <xdr:cNvPr id="782909" name="6 Imagen" descr="D:\Documents and Settings\enotario\Configuración local\Temp\Temporary Internet Files\Content.IE5\QQXMQY3R\MC900442072[1].wmf">
          <a:hlinkClick xmlns:r="http://schemas.openxmlformats.org/officeDocument/2006/relationships" r:id="rId3"/>
          <a:extLst>
            <a:ext uri="{FF2B5EF4-FFF2-40B4-BE49-F238E27FC236}">
              <a16:creationId xmlns:a16="http://schemas.microsoft.com/office/drawing/2014/main" xmlns="" id="{00000000-0008-0000-0100-00003DF20B00}"/>
            </a:ext>
          </a:extLst>
        </xdr:cNvPr>
        <xdr:cNvPicPr>
          <a:picLocks noChangeAspect="1" noChangeArrowheads="1"/>
        </xdr:cNvPicPr>
      </xdr:nvPicPr>
      <xdr:blipFill>
        <a:blip xmlns:r="http://schemas.openxmlformats.org/officeDocument/2006/relationships" r:embed="rId2" cstate="print">
          <a:lum bright="46000"/>
          <a:extLst>
            <a:ext uri="{28A0092B-C50C-407E-A947-70E740481C1C}">
              <a14:useLocalDpi xmlns:a14="http://schemas.microsoft.com/office/drawing/2010/main" val="0"/>
            </a:ext>
          </a:extLst>
        </a:blip>
        <a:srcRect/>
        <a:stretch>
          <a:fillRect/>
        </a:stretch>
      </xdr:blipFill>
      <xdr:spPr bwMode="auto">
        <a:xfrm>
          <a:off x="6457950" y="2009775"/>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180975</xdr:colOff>
      <xdr:row>16</xdr:row>
      <xdr:rowOff>0</xdr:rowOff>
    </xdr:from>
    <xdr:to>
      <xdr:col>5</xdr:col>
      <xdr:colOff>438150</xdr:colOff>
      <xdr:row>17</xdr:row>
      <xdr:rowOff>66675</xdr:rowOff>
    </xdr:to>
    <xdr:pic>
      <xdr:nvPicPr>
        <xdr:cNvPr id="782910"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xmlns="" id="{00000000-0008-0000-0100-00003EF20B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57550" y="3733800"/>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0</xdr:row>
      <xdr:rowOff>85724</xdr:rowOff>
    </xdr:from>
    <xdr:to>
      <xdr:col>3</xdr:col>
      <xdr:colOff>361950</xdr:colOff>
      <xdr:row>0</xdr:row>
      <xdr:rowOff>361949</xdr:rowOff>
    </xdr:to>
    <xdr:sp macro="" textlink="">
      <xdr:nvSpPr>
        <xdr:cNvPr id="5" name="4 Flecha derecha">
          <a:hlinkClick xmlns:r="http://schemas.openxmlformats.org/officeDocument/2006/relationships" r:id="rId5"/>
          <a:extLst>
            <a:ext uri="{FF2B5EF4-FFF2-40B4-BE49-F238E27FC236}">
              <a16:creationId xmlns:a16="http://schemas.microsoft.com/office/drawing/2014/main" xmlns="" id="{00000000-0008-0000-0100-000005000000}"/>
            </a:ext>
          </a:extLst>
        </xdr:cNvPr>
        <xdr:cNvSpPr/>
      </xdr:nvSpPr>
      <xdr:spPr>
        <a:xfrm rot="10800000">
          <a:off x="1885950" y="85724"/>
          <a:ext cx="390525"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3</xdr:col>
      <xdr:colOff>447675</xdr:colOff>
      <xdr:row>0</xdr:row>
      <xdr:rowOff>85725</xdr:rowOff>
    </xdr:from>
    <xdr:to>
      <xdr:col>4</xdr:col>
      <xdr:colOff>257175</xdr:colOff>
      <xdr:row>0</xdr:row>
      <xdr:rowOff>361950</xdr:rowOff>
    </xdr:to>
    <xdr:sp macro="" textlink="">
      <xdr:nvSpPr>
        <xdr:cNvPr id="6" name="5 Flecha derecha">
          <a:hlinkClick xmlns:r="http://schemas.openxmlformats.org/officeDocument/2006/relationships" r:id="rId6"/>
          <a:extLst>
            <a:ext uri="{FF2B5EF4-FFF2-40B4-BE49-F238E27FC236}">
              <a16:creationId xmlns:a16="http://schemas.microsoft.com/office/drawing/2014/main" xmlns="" id="{00000000-0008-0000-0100-000006000000}"/>
            </a:ext>
          </a:extLst>
        </xdr:cNvPr>
        <xdr:cNvSpPr/>
      </xdr:nvSpPr>
      <xdr:spPr>
        <a:xfrm>
          <a:off x="2362200" y="85725"/>
          <a:ext cx="390525"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13</xdr:col>
      <xdr:colOff>628650</xdr:colOff>
      <xdr:row>0</xdr:row>
      <xdr:rowOff>47625</xdr:rowOff>
    </xdr:from>
    <xdr:to>
      <xdr:col>14</xdr:col>
      <xdr:colOff>152400</xdr:colOff>
      <xdr:row>0</xdr:row>
      <xdr:rowOff>428625</xdr:rowOff>
    </xdr:to>
    <xdr:pic>
      <xdr:nvPicPr>
        <xdr:cNvPr id="782913" name="14 Imagen">
          <a:extLst>
            <a:ext uri="{FF2B5EF4-FFF2-40B4-BE49-F238E27FC236}">
              <a16:creationId xmlns:a16="http://schemas.microsoft.com/office/drawing/2014/main" xmlns="" id="{00000000-0008-0000-0100-000041F20B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7755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6</xdr:col>
      <xdr:colOff>533400</xdr:colOff>
      <xdr:row>28</xdr:row>
      <xdr:rowOff>57150</xdr:rowOff>
    </xdr:from>
    <xdr:to>
      <xdr:col>6</xdr:col>
      <xdr:colOff>790575</xdr:colOff>
      <xdr:row>29</xdr:row>
      <xdr:rowOff>19050</xdr:rowOff>
    </xdr:to>
    <xdr:pic>
      <xdr:nvPicPr>
        <xdr:cNvPr id="782914" name="6 Imagen" descr="D:\Documents and Settings\enotario\Configuración local\Temp\Temporary Internet Files\Content.IE5\QQXMQY3R\MC900442072[1].wmf">
          <a:hlinkClick xmlns:r="http://schemas.openxmlformats.org/officeDocument/2006/relationships" r:id="rId8"/>
          <a:extLst>
            <a:ext uri="{FF2B5EF4-FFF2-40B4-BE49-F238E27FC236}">
              <a16:creationId xmlns:a16="http://schemas.microsoft.com/office/drawing/2014/main" xmlns="" id="{00000000-0008-0000-0100-000042F20B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48150" y="6162675"/>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200025</xdr:colOff>
      <xdr:row>0</xdr:row>
      <xdr:rowOff>85725</xdr:rowOff>
    </xdr:from>
    <xdr:to>
      <xdr:col>5</xdr:col>
      <xdr:colOff>200025</xdr:colOff>
      <xdr:row>0</xdr:row>
      <xdr:rowOff>400050</xdr:rowOff>
    </xdr:to>
    <xdr:cxnSp macro="">
      <xdr:nvCxnSpPr>
        <xdr:cNvPr id="9" name="8 Conector recto">
          <a:extLst>
            <a:ext uri="{FF2B5EF4-FFF2-40B4-BE49-F238E27FC236}">
              <a16:creationId xmlns:a16="http://schemas.microsoft.com/office/drawing/2014/main" xmlns="" id="{00000000-0008-0000-0100-000009000000}"/>
            </a:ext>
          </a:extLst>
        </xdr:cNvPr>
        <xdr:cNvCxnSpPr/>
      </xdr:nvCxnSpPr>
      <xdr:spPr>
        <a:xfrm>
          <a:off x="3276600" y="8572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6</xdr:col>
      <xdr:colOff>504825</xdr:colOff>
      <xdr:row>39</xdr:row>
      <xdr:rowOff>76200</xdr:rowOff>
    </xdr:from>
    <xdr:to>
      <xdr:col>6</xdr:col>
      <xdr:colOff>762000</xdr:colOff>
      <xdr:row>40</xdr:row>
      <xdr:rowOff>47625</xdr:rowOff>
    </xdr:to>
    <xdr:pic>
      <xdr:nvPicPr>
        <xdr:cNvPr id="782916" name="6 Imagen" descr="D:\Documents and Settings\enotario\Configuración local\Temp\Temporary Internet Files\Content.IE5\QQXMQY3R\MC900442072[1].wmf">
          <a:hlinkClick xmlns:r="http://schemas.openxmlformats.org/officeDocument/2006/relationships" r:id="rId9"/>
          <a:extLst>
            <a:ext uri="{FF2B5EF4-FFF2-40B4-BE49-F238E27FC236}">
              <a16:creationId xmlns:a16="http://schemas.microsoft.com/office/drawing/2014/main" xmlns="" id="{00000000-0008-0000-0100-000044F20B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19575" y="8181975"/>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619125</xdr:colOff>
      <xdr:row>16</xdr:row>
      <xdr:rowOff>0</xdr:rowOff>
    </xdr:from>
    <xdr:to>
      <xdr:col>8</xdr:col>
      <xdr:colOff>876300</xdr:colOff>
      <xdr:row>17</xdr:row>
      <xdr:rowOff>66675</xdr:rowOff>
    </xdr:to>
    <xdr:pic>
      <xdr:nvPicPr>
        <xdr:cNvPr id="782917" name="6 Imagen" descr="D:\Documents and Settings\enotario\Configuración local\Temp\Temporary Internet Files\Content.IE5\QQXMQY3R\MC900442072[1].wmf">
          <a:hlinkClick xmlns:r="http://schemas.openxmlformats.org/officeDocument/2006/relationships" r:id="rId10"/>
          <a:extLst>
            <a:ext uri="{FF2B5EF4-FFF2-40B4-BE49-F238E27FC236}">
              <a16:creationId xmlns:a16="http://schemas.microsoft.com/office/drawing/2014/main" xmlns="" id="{00000000-0008-0000-0100-000045F20B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62675" y="3733800"/>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0</xdr:row>
      <xdr:rowOff>0</xdr:rowOff>
    </xdr:from>
    <xdr:to>
      <xdr:col>1</xdr:col>
      <xdr:colOff>1</xdr:colOff>
      <xdr:row>1</xdr:row>
      <xdr:rowOff>0</xdr:rowOff>
    </xdr:to>
    <xdr:pic>
      <xdr:nvPicPr>
        <xdr:cNvPr id="15" name="Imagen 1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9050" y="0"/>
          <a:ext cx="1781176" cy="457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857250</xdr:colOff>
      <xdr:row>14</xdr:row>
      <xdr:rowOff>390525</xdr:rowOff>
    </xdr:from>
    <xdr:to>
      <xdr:col>5</xdr:col>
      <xdr:colOff>1114425</xdr:colOff>
      <xdr:row>15</xdr:row>
      <xdr:rowOff>123825</xdr:rowOff>
    </xdr:to>
    <xdr:pic>
      <xdr:nvPicPr>
        <xdr:cNvPr id="2" name="6 Imagen" descr="D:\Documents and Settings\enotario\Configuración local\Temp\Temporary Internet Files\Content.IE5\QQXMQY3R\MC900442072[1].wmf">
          <a:hlinkClick xmlns:r="http://schemas.openxmlformats.org/officeDocument/2006/relationships" r:id="rId1"/>
          <a:extLst>
            <a:ext uri="{FF2B5EF4-FFF2-40B4-BE49-F238E27FC236}">
              <a16:creationId xmlns:a16="http://schemas.microsoft.com/office/drawing/2014/main" xmlns="" id="{00000000-0008-0000-0200-0000E1390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95800" y="3638550"/>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352425</xdr:colOff>
      <xdr:row>0</xdr:row>
      <xdr:rowOff>85725</xdr:rowOff>
    </xdr:from>
    <xdr:to>
      <xdr:col>4</xdr:col>
      <xdr:colOff>733425</xdr:colOff>
      <xdr:row>0</xdr:row>
      <xdr:rowOff>361950</xdr:rowOff>
    </xdr:to>
    <xdr:sp macro="" textlink="">
      <xdr:nvSpPr>
        <xdr:cNvPr id="3" name="15 Flecha derecha">
          <a:hlinkClick xmlns:r="http://schemas.openxmlformats.org/officeDocument/2006/relationships" r:id="rId3"/>
          <a:extLst>
            <a:ext uri="{FF2B5EF4-FFF2-40B4-BE49-F238E27FC236}">
              <a16:creationId xmlns:a16="http://schemas.microsoft.com/office/drawing/2014/main" xmlns="" id="{00000000-0008-0000-0200-000010000000}"/>
            </a:ext>
          </a:extLst>
        </xdr:cNvPr>
        <xdr:cNvSpPr/>
      </xdr:nvSpPr>
      <xdr:spPr>
        <a:xfrm>
          <a:off x="2343150"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6</xdr:col>
      <xdr:colOff>381000</xdr:colOff>
      <xdr:row>14</xdr:row>
      <xdr:rowOff>438150</xdr:rowOff>
    </xdr:from>
    <xdr:to>
      <xdr:col>6</xdr:col>
      <xdr:colOff>638175</xdr:colOff>
      <xdr:row>15</xdr:row>
      <xdr:rowOff>171450</xdr:rowOff>
    </xdr:to>
    <xdr:pic>
      <xdr:nvPicPr>
        <xdr:cNvPr id="4"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xmlns="" id="{00000000-0008-0000-0200-0000E3390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5475" y="3686175"/>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628650</xdr:colOff>
      <xdr:row>14</xdr:row>
      <xdr:rowOff>152400</xdr:rowOff>
    </xdr:from>
    <xdr:to>
      <xdr:col>8</xdr:col>
      <xdr:colOff>885825</xdr:colOff>
      <xdr:row>14</xdr:row>
      <xdr:rowOff>333375</xdr:rowOff>
    </xdr:to>
    <xdr:pic>
      <xdr:nvPicPr>
        <xdr:cNvPr id="5" name="6 Imagen" descr="D:\Documents and Settings\enotario\Configuración local\Temp\Temporary Internet Files\Content.IE5\QQXMQY3R\MC900442072[1].wmf">
          <a:hlinkClick xmlns:r="http://schemas.openxmlformats.org/officeDocument/2006/relationships" r:id="rId5"/>
          <a:extLst>
            <a:ext uri="{FF2B5EF4-FFF2-40B4-BE49-F238E27FC236}">
              <a16:creationId xmlns:a16="http://schemas.microsoft.com/office/drawing/2014/main" xmlns="" id="{00000000-0008-0000-0200-0000E4390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58125" y="3400425"/>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47625</xdr:colOff>
      <xdr:row>0</xdr:row>
      <xdr:rowOff>85725</xdr:rowOff>
    </xdr:from>
    <xdr:to>
      <xdr:col>4</xdr:col>
      <xdr:colOff>266700</xdr:colOff>
      <xdr:row>0</xdr:row>
      <xdr:rowOff>361950</xdr:rowOff>
    </xdr:to>
    <xdr:sp macro="" textlink="">
      <xdr:nvSpPr>
        <xdr:cNvPr id="6" name="21 Flecha derecha">
          <a:hlinkClick xmlns:r="http://schemas.openxmlformats.org/officeDocument/2006/relationships" r:id="rId6"/>
          <a:extLst>
            <a:ext uri="{FF2B5EF4-FFF2-40B4-BE49-F238E27FC236}">
              <a16:creationId xmlns:a16="http://schemas.microsoft.com/office/drawing/2014/main" xmlns="" id="{00000000-0008-0000-0200-000016000000}"/>
            </a:ext>
          </a:extLst>
        </xdr:cNvPr>
        <xdr:cNvSpPr/>
      </xdr:nvSpPr>
      <xdr:spPr>
        <a:xfrm rot="10800000">
          <a:off x="1876425"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5</xdr:col>
      <xdr:colOff>847725</xdr:colOff>
      <xdr:row>59</xdr:row>
      <xdr:rowOff>304800</xdr:rowOff>
    </xdr:from>
    <xdr:to>
      <xdr:col>5</xdr:col>
      <xdr:colOff>1104900</xdr:colOff>
      <xdr:row>60</xdr:row>
      <xdr:rowOff>47625</xdr:rowOff>
    </xdr:to>
    <xdr:pic>
      <xdr:nvPicPr>
        <xdr:cNvPr id="7" name="6 Imagen" descr="D:\Documents and Settings\enotario\Configuración local\Temp\Temporary Internet Files\Content.IE5\QQXMQY3R\MC900442072[1].wmf">
          <a:hlinkClick xmlns:r="http://schemas.openxmlformats.org/officeDocument/2006/relationships" r:id="rId7"/>
          <a:extLst>
            <a:ext uri="{FF2B5EF4-FFF2-40B4-BE49-F238E27FC236}">
              <a16:creationId xmlns:a16="http://schemas.microsoft.com/office/drawing/2014/main" xmlns="" id="{00000000-0008-0000-0200-0000E6390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6275" y="12011025"/>
          <a:ext cx="2571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1009650</xdr:colOff>
      <xdr:row>57</xdr:row>
      <xdr:rowOff>104775</xdr:rowOff>
    </xdr:from>
    <xdr:to>
      <xdr:col>10</xdr:col>
      <xdr:colOff>1266825</xdr:colOff>
      <xdr:row>57</xdr:row>
      <xdr:rowOff>285750</xdr:rowOff>
    </xdr:to>
    <xdr:pic>
      <xdr:nvPicPr>
        <xdr:cNvPr id="8" name="6 Imagen" descr="D:\Documents and Settings\enotario\Configuración local\Temp\Temporary Internet Files\Content.IE5\QQXMQY3R\MC900442072[1].wmf">
          <a:hlinkClick xmlns:r="http://schemas.openxmlformats.org/officeDocument/2006/relationships" r:id="rId8"/>
          <a:extLst>
            <a:ext uri="{FF2B5EF4-FFF2-40B4-BE49-F238E27FC236}">
              <a16:creationId xmlns:a16="http://schemas.microsoft.com/office/drawing/2014/main" xmlns="" id="{00000000-0008-0000-0200-0000E7390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44150" y="11096625"/>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361950</xdr:colOff>
      <xdr:row>59</xdr:row>
      <xdr:rowOff>400050</xdr:rowOff>
    </xdr:from>
    <xdr:to>
      <xdr:col>8</xdr:col>
      <xdr:colOff>628650</xdr:colOff>
      <xdr:row>60</xdr:row>
      <xdr:rowOff>152400</xdr:rowOff>
    </xdr:to>
    <xdr:pic>
      <xdr:nvPicPr>
        <xdr:cNvPr id="9" name="6 Imagen" descr="D:\Documents and Settings\enotario\Configuración local\Temp\Temporary Internet Files\Content.IE5\QQXMQY3R\MC900442072[1].wmf">
          <a:hlinkClick xmlns:r="http://schemas.openxmlformats.org/officeDocument/2006/relationships" r:id="rId9"/>
          <a:extLst>
            <a:ext uri="{FF2B5EF4-FFF2-40B4-BE49-F238E27FC236}">
              <a16:creationId xmlns:a16="http://schemas.microsoft.com/office/drawing/2014/main" xmlns="" id="{00000000-0008-0000-0200-0000E8390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91425" y="12106275"/>
          <a:ext cx="2667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161925</xdr:colOff>
      <xdr:row>59</xdr:row>
      <xdr:rowOff>400050</xdr:rowOff>
    </xdr:from>
    <xdr:to>
      <xdr:col>13</xdr:col>
      <xdr:colOff>419100</xdr:colOff>
      <xdr:row>60</xdr:row>
      <xdr:rowOff>161925</xdr:rowOff>
    </xdr:to>
    <xdr:pic>
      <xdr:nvPicPr>
        <xdr:cNvPr id="10" name="6 Imagen" descr="D:\Documents and Settings\enotario\Configuración local\Temp\Temporary Internet Files\Content.IE5\QQXMQY3R\MC900442072[1].wmf">
          <a:hlinkClick xmlns:r="http://schemas.openxmlformats.org/officeDocument/2006/relationships" r:id="rId10"/>
          <a:extLst>
            <a:ext uri="{FF2B5EF4-FFF2-40B4-BE49-F238E27FC236}">
              <a16:creationId xmlns:a16="http://schemas.microsoft.com/office/drawing/2014/main" xmlns="" id="{00000000-0008-0000-0200-0000E9390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06325" y="12106275"/>
          <a:ext cx="2571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638175</xdr:colOff>
      <xdr:row>0</xdr:row>
      <xdr:rowOff>47625</xdr:rowOff>
    </xdr:from>
    <xdr:to>
      <xdr:col>16</xdr:col>
      <xdr:colOff>200025</xdr:colOff>
      <xdr:row>0</xdr:row>
      <xdr:rowOff>428625</xdr:rowOff>
    </xdr:to>
    <xdr:pic>
      <xdr:nvPicPr>
        <xdr:cNvPr id="11" name="27 Imagen">
          <a:extLst>
            <a:ext uri="{FF2B5EF4-FFF2-40B4-BE49-F238E27FC236}">
              <a16:creationId xmlns:a16="http://schemas.microsoft.com/office/drawing/2014/main" xmlns="" id="{00000000-0008-0000-0200-0000EA390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639925"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1276350</xdr:colOff>
      <xdr:row>0</xdr:row>
      <xdr:rowOff>66675</xdr:rowOff>
    </xdr:from>
    <xdr:to>
      <xdr:col>4</xdr:col>
      <xdr:colOff>1276350</xdr:colOff>
      <xdr:row>0</xdr:row>
      <xdr:rowOff>381000</xdr:rowOff>
    </xdr:to>
    <xdr:cxnSp macro="">
      <xdr:nvCxnSpPr>
        <xdr:cNvPr id="12" name="16 Conector recto">
          <a:extLst>
            <a:ext uri="{FF2B5EF4-FFF2-40B4-BE49-F238E27FC236}">
              <a16:creationId xmlns:a16="http://schemas.microsoft.com/office/drawing/2014/main" xmlns="" id="{00000000-0008-0000-0200-000011000000}"/>
            </a:ext>
          </a:extLst>
        </xdr:cNvPr>
        <xdr:cNvCxnSpPr/>
      </xdr:nvCxnSpPr>
      <xdr:spPr>
        <a:xfrm>
          <a:off x="3267075" y="6667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7</xdr:col>
      <xdr:colOff>352425</xdr:colOff>
      <xdr:row>59</xdr:row>
      <xdr:rowOff>180975</xdr:rowOff>
    </xdr:from>
    <xdr:to>
      <xdr:col>7</xdr:col>
      <xdr:colOff>609600</xdr:colOff>
      <xdr:row>59</xdr:row>
      <xdr:rowOff>361950</xdr:rowOff>
    </xdr:to>
    <xdr:pic>
      <xdr:nvPicPr>
        <xdr:cNvPr id="13" name="6 Imagen" descr="D:\Documents and Settings\enotario\Configuración local\Temp\Temporary Internet Files\Content.IE5\QQXMQY3R\MC900442072[1].wmf">
          <a:hlinkClick xmlns:r="http://schemas.openxmlformats.org/officeDocument/2006/relationships" r:id="rId12"/>
          <a:extLst>
            <a:ext uri="{FF2B5EF4-FFF2-40B4-BE49-F238E27FC236}">
              <a16:creationId xmlns:a16="http://schemas.microsoft.com/office/drawing/2014/main" xmlns="" id="{00000000-0008-0000-0200-0000EC390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00" y="11887200"/>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1257300</xdr:colOff>
      <xdr:row>14</xdr:row>
      <xdr:rowOff>219075</xdr:rowOff>
    </xdr:from>
    <xdr:to>
      <xdr:col>4</xdr:col>
      <xdr:colOff>1514475</xdr:colOff>
      <xdr:row>14</xdr:row>
      <xdr:rowOff>438150</xdr:rowOff>
    </xdr:to>
    <xdr:pic>
      <xdr:nvPicPr>
        <xdr:cNvPr id="14" name="6 Imagen" descr="D:\Documents and Settings\enotario\Configuración local\Temp\Temporary Internet Files\Content.IE5\QQXMQY3R\MC900442072[1].wmf">
          <a:hlinkClick xmlns:r="http://schemas.openxmlformats.org/officeDocument/2006/relationships" r:id="rId13"/>
          <a:extLst>
            <a:ext uri="{FF2B5EF4-FFF2-40B4-BE49-F238E27FC236}">
              <a16:creationId xmlns:a16="http://schemas.microsoft.com/office/drawing/2014/main" xmlns="" id="{00000000-0008-0000-0200-0000ED390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48025" y="3467100"/>
          <a:ext cx="2571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752475</xdr:colOff>
      <xdr:row>59</xdr:row>
      <xdr:rowOff>314325</xdr:rowOff>
    </xdr:from>
    <xdr:to>
      <xdr:col>4</xdr:col>
      <xdr:colOff>1009650</xdr:colOff>
      <xdr:row>60</xdr:row>
      <xdr:rowOff>57150</xdr:rowOff>
    </xdr:to>
    <xdr:pic>
      <xdr:nvPicPr>
        <xdr:cNvPr id="15" name="6 Imagen" descr="D:\Documents and Settings\enotario\Configuración local\Temp\Temporary Internet Files\Content.IE5\QQXMQY3R\MC900442072[1].wmf">
          <a:hlinkClick xmlns:r="http://schemas.openxmlformats.org/officeDocument/2006/relationships" r:id="rId14"/>
          <a:extLst>
            <a:ext uri="{FF2B5EF4-FFF2-40B4-BE49-F238E27FC236}">
              <a16:creationId xmlns:a16="http://schemas.microsoft.com/office/drawing/2014/main" xmlns="" id="{00000000-0008-0000-0200-0000EE390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43200" y="12020550"/>
          <a:ext cx="2571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9525</xdr:rowOff>
    </xdr:from>
    <xdr:to>
      <xdr:col>0</xdr:col>
      <xdr:colOff>1781176</xdr:colOff>
      <xdr:row>1</xdr:row>
      <xdr:rowOff>9525</xdr:rowOff>
    </xdr:to>
    <xdr:pic>
      <xdr:nvPicPr>
        <xdr:cNvPr id="16" name="Imagen 1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twoCellAnchor editAs="oneCell">
    <xdr:from>
      <xdr:col>12</xdr:col>
      <xdr:colOff>0</xdr:colOff>
      <xdr:row>41</xdr:row>
      <xdr:rowOff>95251</xdr:rowOff>
    </xdr:from>
    <xdr:to>
      <xdr:col>15</xdr:col>
      <xdr:colOff>815155</xdr:colOff>
      <xdr:row>53</xdr:row>
      <xdr:rowOff>58042</xdr:rowOff>
    </xdr:to>
    <xdr:pic>
      <xdr:nvPicPr>
        <xdr:cNvPr id="20" name="Imagen 19"/>
        <xdr:cNvPicPr>
          <a:picLocks noChangeAspect="1"/>
        </xdr:cNvPicPr>
      </xdr:nvPicPr>
      <xdr:blipFill rotWithShape="1">
        <a:blip xmlns:r="http://schemas.openxmlformats.org/officeDocument/2006/relationships" r:embed="rId16"/>
        <a:srcRect l="31908" t="19632" r="47017" b="44530"/>
        <a:stretch/>
      </xdr:blipFill>
      <xdr:spPr>
        <a:xfrm>
          <a:off x="11620500" y="9001126"/>
          <a:ext cx="3396430" cy="3248916"/>
        </a:xfrm>
        <a:prstGeom prst="rect">
          <a:avLst/>
        </a:prstGeom>
      </xdr:spPr>
    </xdr:pic>
    <xdr:clientData/>
  </xdr:twoCellAnchor>
  <xdr:twoCellAnchor editAs="oneCell">
    <xdr:from>
      <xdr:col>7</xdr:col>
      <xdr:colOff>486896</xdr:colOff>
      <xdr:row>48</xdr:row>
      <xdr:rowOff>635373</xdr:rowOff>
    </xdr:from>
    <xdr:to>
      <xdr:col>7</xdr:col>
      <xdr:colOff>739589</xdr:colOff>
      <xdr:row>49</xdr:row>
      <xdr:rowOff>155762</xdr:rowOff>
    </xdr:to>
    <xdr:pic>
      <xdr:nvPicPr>
        <xdr:cNvPr id="21" name="6 Imagen" descr="D:\Documents and Settings\enotario\Configuración local\Temp\Temporary Internet Files\Content.IE5\QQXMQY3R\MC900442072[1].wmf">
          <a:hlinkClick xmlns:r="http://schemas.openxmlformats.org/officeDocument/2006/relationships" r:id="rId7"/>
          <a:extLst>
            <a:ext uri="{FF2B5EF4-FFF2-40B4-BE49-F238E27FC236}">
              <a16:creationId xmlns:a16="http://schemas.microsoft.com/office/drawing/2014/main" xmlns="" id="{00000000-0008-0000-0200-0000E6390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01971" y="11236698"/>
          <a:ext cx="252693" cy="168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4</xdr:col>
      <xdr:colOff>352425</xdr:colOff>
      <xdr:row>0</xdr:row>
      <xdr:rowOff>85725</xdr:rowOff>
    </xdr:from>
    <xdr:to>
      <xdr:col>4</xdr:col>
      <xdr:colOff>733425</xdr:colOff>
      <xdr:row>0</xdr:row>
      <xdr:rowOff>361950</xdr:rowOff>
    </xdr:to>
    <xdr:sp macro="" textlink="">
      <xdr:nvSpPr>
        <xdr:cNvPr id="20" name="19 Flecha derecha">
          <a:hlinkClick xmlns:r="http://schemas.openxmlformats.org/officeDocument/2006/relationships" r:id="rId1"/>
          <a:extLst>
            <a:ext uri="{FF2B5EF4-FFF2-40B4-BE49-F238E27FC236}">
              <a16:creationId xmlns:a16="http://schemas.microsoft.com/office/drawing/2014/main" xmlns="" id="{00000000-0008-0000-0300-000014000000}"/>
            </a:ext>
          </a:extLst>
        </xdr:cNvPr>
        <xdr:cNvSpPr/>
      </xdr:nvSpPr>
      <xdr:spPr>
        <a:xfrm>
          <a:off x="2343150"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57150</xdr:colOff>
      <xdr:row>0</xdr:row>
      <xdr:rowOff>85725</xdr:rowOff>
    </xdr:from>
    <xdr:to>
      <xdr:col>4</xdr:col>
      <xdr:colOff>266700</xdr:colOff>
      <xdr:row>0</xdr:row>
      <xdr:rowOff>361950</xdr:rowOff>
    </xdr:to>
    <xdr:sp macro="" textlink="">
      <xdr:nvSpPr>
        <xdr:cNvPr id="21" name="20 Flecha derecha">
          <a:hlinkClick xmlns:r="http://schemas.openxmlformats.org/officeDocument/2006/relationships" r:id="rId2"/>
          <a:extLst>
            <a:ext uri="{FF2B5EF4-FFF2-40B4-BE49-F238E27FC236}">
              <a16:creationId xmlns:a16="http://schemas.microsoft.com/office/drawing/2014/main" xmlns="" id="{00000000-0008-0000-0300-000015000000}"/>
            </a:ext>
          </a:extLst>
        </xdr:cNvPr>
        <xdr:cNvSpPr/>
      </xdr:nvSpPr>
      <xdr:spPr>
        <a:xfrm rot="10800000">
          <a:off x="1876425"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14</xdr:col>
      <xdr:colOff>1123950</xdr:colOff>
      <xdr:row>0</xdr:row>
      <xdr:rowOff>47625</xdr:rowOff>
    </xdr:from>
    <xdr:to>
      <xdr:col>15</xdr:col>
      <xdr:colOff>209550</xdr:colOff>
      <xdr:row>0</xdr:row>
      <xdr:rowOff>428625</xdr:rowOff>
    </xdr:to>
    <xdr:pic>
      <xdr:nvPicPr>
        <xdr:cNvPr id="542571" name="27 Imagen">
          <a:extLst>
            <a:ext uri="{FF2B5EF4-FFF2-40B4-BE49-F238E27FC236}">
              <a16:creationId xmlns:a16="http://schemas.microsoft.com/office/drawing/2014/main" xmlns="" id="{00000000-0008-0000-0300-00006B4708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963775"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1123950</xdr:colOff>
      <xdr:row>8</xdr:row>
      <xdr:rowOff>190500</xdr:rowOff>
    </xdr:from>
    <xdr:to>
      <xdr:col>5</xdr:col>
      <xdr:colOff>1381125</xdr:colOff>
      <xdr:row>9</xdr:row>
      <xdr:rowOff>161925</xdr:rowOff>
    </xdr:to>
    <xdr:pic>
      <xdr:nvPicPr>
        <xdr:cNvPr id="54257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xmlns="" id="{00000000-0008-0000-0300-00006C4708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43450" y="2362200"/>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1276350</xdr:colOff>
      <xdr:row>8</xdr:row>
      <xdr:rowOff>133350</xdr:rowOff>
    </xdr:from>
    <xdr:to>
      <xdr:col>4</xdr:col>
      <xdr:colOff>1533525</xdr:colOff>
      <xdr:row>9</xdr:row>
      <xdr:rowOff>104775</xdr:rowOff>
    </xdr:to>
    <xdr:pic>
      <xdr:nvPicPr>
        <xdr:cNvPr id="542573" name="6 Imagen" descr="D:\Documents and Settings\enotario\Configuración local\Temp\Temporary Internet Files\Content.IE5\QQXMQY3R\MC900442072[1].wmf">
          <a:hlinkClick xmlns:r="http://schemas.openxmlformats.org/officeDocument/2006/relationships" r:id="rId6"/>
          <a:extLst>
            <a:ext uri="{FF2B5EF4-FFF2-40B4-BE49-F238E27FC236}">
              <a16:creationId xmlns:a16="http://schemas.microsoft.com/office/drawing/2014/main" xmlns="" id="{00000000-0008-0000-0300-00006D4708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48025" y="2305050"/>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1295400</xdr:colOff>
      <xdr:row>0</xdr:row>
      <xdr:rowOff>85725</xdr:rowOff>
    </xdr:from>
    <xdr:to>
      <xdr:col>4</xdr:col>
      <xdr:colOff>1295400</xdr:colOff>
      <xdr:row>0</xdr:row>
      <xdr:rowOff>400050</xdr:rowOff>
    </xdr:to>
    <xdr:cxnSp macro="">
      <xdr:nvCxnSpPr>
        <xdr:cNvPr id="13" name="12 Conector recto">
          <a:extLst>
            <a:ext uri="{FF2B5EF4-FFF2-40B4-BE49-F238E27FC236}">
              <a16:creationId xmlns:a16="http://schemas.microsoft.com/office/drawing/2014/main" xmlns="" id="{00000000-0008-0000-0300-00000D000000}"/>
            </a:ext>
          </a:extLst>
        </xdr:cNvPr>
        <xdr:cNvCxnSpPr/>
      </xdr:nvCxnSpPr>
      <xdr:spPr>
        <a:xfrm>
          <a:off x="3267075" y="8572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12</xdr:col>
      <xdr:colOff>657225</xdr:colOff>
      <xdr:row>8</xdr:row>
      <xdr:rowOff>200025</xdr:rowOff>
    </xdr:from>
    <xdr:to>
      <xdr:col>12</xdr:col>
      <xdr:colOff>914400</xdr:colOff>
      <xdr:row>9</xdr:row>
      <xdr:rowOff>171450</xdr:rowOff>
    </xdr:to>
    <xdr:pic>
      <xdr:nvPicPr>
        <xdr:cNvPr id="542576" name="6 Imagen" descr="D:\Documents and Settings\enotario\Configuración local\Temp\Temporary Internet Files\Content.IE5\QQXMQY3R\MC900442072[1].wmf">
          <a:hlinkClick xmlns:r="http://schemas.openxmlformats.org/officeDocument/2006/relationships" r:id="rId7"/>
          <a:extLst>
            <a:ext uri="{FF2B5EF4-FFF2-40B4-BE49-F238E27FC236}">
              <a16:creationId xmlns:a16="http://schemas.microsoft.com/office/drawing/2014/main" xmlns="" id="{00000000-0008-0000-0300-0000704708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430125" y="2371725"/>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xdr:colOff>
      <xdr:row>1</xdr:row>
      <xdr:rowOff>0</xdr:rowOff>
    </xdr:to>
    <xdr:pic>
      <xdr:nvPicPr>
        <xdr:cNvPr id="11" name="Imagen 1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twoCellAnchor editAs="oneCell">
    <xdr:from>
      <xdr:col>6</xdr:col>
      <xdr:colOff>438150</xdr:colOff>
      <xdr:row>8</xdr:row>
      <xdr:rowOff>133350</xdr:rowOff>
    </xdr:from>
    <xdr:to>
      <xdr:col>6</xdr:col>
      <xdr:colOff>695325</xdr:colOff>
      <xdr:row>9</xdr:row>
      <xdr:rowOff>104775</xdr:rowOff>
    </xdr:to>
    <xdr:pic>
      <xdr:nvPicPr>
        <xdr:cNvPr id="12" name="6 Imagen" descr="D:\Documents and Settings\enotario\Configuración local\Temp\Temporary Internet Files\Content.IE5\QQXMQY3R\MC900442072[1].wmf">
          <a:hlinkClick xmlns:r="http://schemas.openxmlformats.org/officeDocument/2006/relationships" r:id="rId9"/>
          <a:extLst>
            <a:ext uri="{FF2B5EF4-FFF2-40B4-BE49-F238E27FC236}">
              <a16:creationId xmlns:a16="http://schemas.microsoft.com/office/drawing/2014/main" xmlns="" id="{00000000-0008-0000-0300-00006C4708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24500" y="2305050"/>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2</xdr:col>
      <xdr:colOff>38100</xdr:colOff>
      <xdr:row>0</xdr:row>
      <xdr:rowOff>85725</xdr:rowOff>
    </xdr:from>
    <xdr:to>
      <xdr:col>4</xdr:col>
      <xdr:colOff>76200</xdr:colOff>
      <xdr:row>0</xdr:row>
      <xdr:rowOff>361950</xdr:rowOff>
    </xdr:to>
    <xdr:sp macro="" textlink="">
      <xdr:nvSpPr>
        <xdr:cNvPr id="10" name="9 Flecha derecha">
          <a:hlinkClick xmlns:r="http://schemas.openxmlformats.org/officeDocument/2006/relationships" r:id="rId1"/>
          <a:extLst>
            <a:ext uri="{FF2B5EF4-FFF2-40B4-BE49-F238E27FC236}">
              <a16:creationId xmlns:a16="http://schemas.microsoft.com/office/drawing/2014/main" xmlns="" id="{00000000-0008-0000-0400-00000A000000}"/>
            </a:ext>
          </a:extLst>
        </xdr:cNvPr>
        <xdr:cNvSpPr/>
      </xdr:nvSpPr>
      <xdr:spPr>
        <a:xfrm rot="10800000">
          <a:off x="1847850"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161925</xdr:colOff>
      <xdr:row>0</xdr:row>
      <xdr:rowOff>85725</xdr:rowOff>
    </xdr:from>
    <xdr:to>
      <xdr:col>4</xdr:col>
      <xdr:colOff>542925</xdr:colOff>
      <xdr:row>0</xdr:row>
      <xdr:rowOff>361950</xdr:rowOff>
    </xdr:to>
    <xdr:sp macro="" textlink="">
      <xdr:nvSpPr>
        <xdr:cNvPr id="12" name="11 Flecha derecha">
          <a:hlinkClick xmlns:r="http://schemas.openxmlformats.org/officeDocument/2006/relationships" r:id="rId2"/>
          <a:extLst>
            <a:ext uri="{FF2B5EF4-FFF2-40B4-BE49-F238E27FC236}">
              <a16:creationId xmlns:a16="http://schemas.microsoft.com/office/drawing/2014/main" xmlns="" id="{00000000-0008-0000-0400-00000C000000}"/>
            </a:ext>
          </a:extLst>
        </xdr:cNvPr>
        <xdr:cNvSpPr/>
      </xdr:nvSpPr>
      <xdr:spPr>
        <a:xfrm>
          <a:off x="2314575"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10</xdr:col>
      <xdr:colOff>1123950</xdr:colOff>
      <xdr:row>0</xdr:row>
      <xdr:rowOff>38100</xdr:rowOff>
    </xdr:from>
    <xdr:to>
      <xdr:col>12</xdr:col>
      <xdr:colOff>104775</xdr:colOff>
      <xdr:row>0</xdr:row>
      <xdr:rowOff>419100</xdr:rowOff>
    </xdr:to>
    <xdr:pic>
      <xdr:nvPicPr>
        <xdr:cNvPr id="776772" name="27 Imagen">
          <a:extLst>
            <a:ext uri="{FF2B5EF4-FFF2-40B4-BE49-F238E27FC236}">
              <a16:creationId xmlns:a16="http://schemas.microsoft.com/office/drawing/2014/main" xmlns="" id="{00000000-0008-0000-0400-000044DA0B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468350" y="381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1181100</xdr:colOff>
      <xdr:row>16</xdr:row>
      <xdr:rowOff>285749</xdr:rowOff>
    </xdr:from>
    <xdr:to>
      <xdr:col>6</xdr:col>
      <xdr:colOff>1438275</xdr:colOff>
      <xdr:row>17</xdr:row>
      <xdr:rowOff>133349</xdr:rowOff>
    </xdr:to>
    <xdr:pic>
      <xdr:nvPicPr>
        <xdr:cNvPr id="776773"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xmlns="" id="{00000000-0008-0000-0400-000045DA0B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515350" y="3990974"/>
          <a:ext cx="2571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3152775</xdr:colOff>
      <xdr:row>16</xdr:row>
      <xdr:rowOff>171450</xdr:rowOff>
    </xdr:from>
    <xdr:to>
      <xdr:col>5</xdr:col>
      <xdr:colOff>3409950</xdr:colOff>
      <xdr:row>17</xdr:row>
      <xdr:rowOff>28575</xdr:rowOff>
    </xdr:to>
    <xdr:pic>
      <xdr:nvPicPr>
        <xdr:cNvPr id="776774" name="6 Imagen" descr="D:\Documents and Settings\enotario\Configuración local\Temp\Temporary Internet Files\Content.IE5\QQXMQY3R\MC900442072[1].wmf">
          <a:hlinkClick xmlns:r="http://schemas.openxmlformats.org/officeDocument/2006/relationships" r:id="rId6"/>
          <a:extLst>
            <a:ext uri="{FF2B5EF4-FFF2-40B4-BE49-F238E27FC236}">
              <a16:creationId xmlns:a16="http://schemas.microsoft.com/office/drawing/2014/main" xmlns="" id="{00000000-0008-0000-0400-000046DA0B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058025" y="3876675"/>
          <a:ext cx="2571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742950</xdr:colOff>
      <xdr:row>16</xdr:row>
      <xdr:rowOff>247650</xdr:rowOff>
    </xdr:from>
    <xdr:to>
      <xdr:col>7</xdr:col>
      <xdr:colOff>1000125</xdr:colOff>
      <xdr:row>17</xdr:row>
      <xdr:rowOff>104775</xdr:rowOff>
    </xdr:to>
    <xdr:pic>
      <xdr:nvPicPr>
        <xdr:cNvPr id="776775" name="6 Imagen" descr="D:\Documents and Settings\enotario\Configuración local\Temp\Temporary Internet Files\Content.IE5\QQXMQY3R\MC900442072[1].wmf">
          <a:hlinkClick xmlns:r="http://schemas.openxmlformats.org/officeDocument/2006/relationships" r:id="rId7"/>
          <a:extLst>
            <a:ext uri="{FF2B5EF4-FFF2-40B4-BE49-F238E27FC236}">
              <a16:creationId xmlns:a16="http://schemas.microsoft.com/office/drawing/2014/main" xmlns="" id="{00000000-0008-0000-0400-000047DA0B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677400" y="3876675"/>
          <a:ext cx="2571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847725</xdr:colOff>
      <xdr:row>16</xdr:row>
      <xdr:rowOff>47625</xdr:rowOff>
    </xdr:from>
    <xdr:to>
      <xdr:col>9</xdr:col>
      <xdr:colOff>0</xdr:colOff>
      <xdr:row>16</xdr:row>
      <xdr:rowOff>219075</xdr:rowOff>
    </xdr:to>
    <xdr:pic>
      <xdr:nvPicPr>
        <xdr:cNvPr id="776776" name="6 Imagen" descr="D:\Documents and Settings\enotario\Configuración local\Temp\Temporary Internet Files\Content.IE5\QQXMQY3R\MC900442072[1].wmf">
          <a:hlinkClick xmlns:r="http://schemas.openxmlformats.org/officeDocument/2006/relationships" r:id="rId8"/>
          <a:extLst>
            <a:ext uri="{FF2B5EF4-FFF2-40B4-BE49-F238E27FC236}">
              <a16:creationId xmlns:a16="http://schemas.microsoft.com/office/drawing/2014/main" xmlns="" id="{00000000-0008-0000-0400-000048DA0B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868025" y="3676650"/>
          <a:ext cx="2571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1257300</xdr:colOff>
      <xdr:row>15</xdr:row>
      <xdr:rowOff>238125</xdr:rowOff>
    </xdr:from>
    <xdr:to>
      <xdr:col>4</xdr:col>
      <xdr:colOff>1257300</xdr:colOff>
      <xdr:row>16</xdr:row>
      <xdr:rowOff>38100</xdr:rowOff>
    </xdr:to>
    <xdr:pic>
      <xdr:nvPicPr>
        <xdr:cNvPr id="776777" name="6 Imagen" descr="D:\Documents and Settings\enotario\Configuración local\Temp\Temporary Internet Files\Content.IE5\QQXMQY3R\MC900442072[1].wmf">
          <a:hlinkClick xmlns:r="http://schemas.openxmlformats.org/officeDocument/2006/relationships" r:id="rId9"/>
          <a:extLst>
            <a:ext uri="{FF2B5EF4-FFF2-40B4-BE49-F238E27FC236}">
              <a16:creationId xmlns:a16="http://schemas.microsoft.com/office/drawing/2014/main" xmlns="" id="{00000000-0008-0000-0400-000049DA0B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0425" y="358140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1457325</xdr:colOff>
      <xdr:row>16</xdr:row>
      <xdr:rowOff>266700</xdr:rowOff>
    </xdr:from>
    <xdr:to>
      <xdr:col>4</xdr:col>
      <xdr:colOff>1714500</xdr:colOff>
      <xdr:row>17</xdr:row>
      <xdr:rowOff>123825</xdr:rowOff>
    </xdr:to>
    <xdr:pic>
      <xdr:nvPicPr>
        <xdr:cNvPr id="776778" name="6 Imagen" descr="D:\Documents and Settings\enotario\Configuración local\Temp\Temporary Internet Files\Content.IE5\QQXMQY3R\MC900442072[1].wmf">
          <a:hlinkClick xmlns:r="http://schemas.openxmlformats.org/officeDocument/2006/relationships" r:id="rId10"/>
          <a:extLst>
            <a:ext uri="{FF2B5EF4-FFF2-40B4-BE49-F238E27FC236}">
              <a16:creationId xmlns:a16="http://schemas.microsoft.com/office/drawing/2014/main" xmlns="" id="{00000000-0008-0000-0400-00004ADA0B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600450" y="3895725"/>
          <a:ext cx="2571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1085850</xdr:colOff>
      <xdr:row>0</xdr:row>
      <xdr:rowOff>104775</xdr:rowOff>
    </xdr:from>
    <xdr:to>
      <xdr:col>4</xdr:col>
      <xdr:colOff>1085850</xdr:colOff>
      <xdr:row>0</xdr:row>
      <xdr:rowOff>419100</xdr:rowOff>
    </xdr:to>
    <xdr:cxnSp macro="">
      <xdr:nvCxnSpPr>
        <xdr:cNvPr id="13" name="12 Conector recto">
          <a:extLst>
            <a:ext uri="{FF2B5EF4-FFF2-40B4-BE49-F238E27FC236}">
              <a16:creationId xmlns:a16="http://schemas.microsoft.com/office/drawing/2014/main" xmlns="" id="{00000000-0008-0000-0400-00000D000000}"/>
            </a:ext>
          </a:extLst>
        </xdr:cNvPr>
        <xdr:cNvCxnSpPr/>
      </xdr:nvCxnSpPr>
      <xdr:spPr>
        <a:xfrm>
          <a:off x="3228975" y="10477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oneCellAnchor>
    <xdr:from>
      <xdr:col>4</xdr:col>
      <xdr:colOff>1257300</xdr:colOff>
      <xdr:row>45</xdr:row>
      <xdr:rowOff>238125</xdr:rowOff>
    </xdr:from>
    <xdr:ext cx="0" cy="85725"/>
    <xdr:pic>
      <xdr:nvPicPr>
        <xdr:cNvPr id="16" name="6 Imagen" descr="D:\Documents and Settings\enotario\Configuración local\Temp\Temporary Internet Files\Content.IE5\QQXMQY3R\MC900442072[1].wmf">
          <a:hlinkClick xmlns:r="http://schemas.openxmlformats.org/officeDocument/2006/relationships" r:id="rId9"/>
          <a:extLst>
            <a:ext uri="{FF2B5EF4-FFF2-40B4-BE49-F238E27FC236}">
              <a16:creationId xmlns:a16="http://schemas.microsoft.com/office/drawing/2014/main" xmlns="" id="{00000000-0008-0000-0400-000049DA0B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0425" y="4200525"/>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1257300</xdr:colOff>
      <xdr:row>45</xdr:row>
      <xdr:rowOff>238125</xdr:rowOff>
    </xdr:from>
    <xdr:ext cx="0" cy="85725"/>
    <xdr:pic>
      <xdr:nvPicPr>
        <xdr:cNvPr id="21" name="6 Imagen" descr="D:\Documents and Settings\enotario\Configuración local\Temp\Temporary Internet Files\Content.IE5\QQXMQY3R\MC900442072[1].wmf">
          <a:hlinkClick xmlns:r="http://schemas.openxmlformats.org/officeDocument/2006/relationships" r:id="rId9"/>
          <a:extLst>
            <a:ext uri="{FF2B5EF4-FFF2-40B4-BE49-F238E27FC236}">
              <a16:creationId xmlns:a16="http://schemas.microsoft.com/office/drawing/2014/main" xmlns="" id="{00000000-0008-0000-0400-000049DA0B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0425" y="4200525"/>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1</xdr:col>
      <xdr:colOff>9526</xdr:colOff>
      <xdr:row>1</xdr:row>
      <xdr:rowOff>0</xdr:rowOff>
    </xdr:to>
    <xdr:pic>
      <xdr:nvPicPr>
        <xdr:cNvPr id="17" name="Imagen 1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762000</xdr:colOff>
      <xdr:row>0</xdr:row>
      <xdr:rowOff>47625</xdr:rowOff>
    </xdr:from>
    <xdr:to>
      <xdr:col>11</xdr:col>
      <xdr:colOff>161925</xdr:colOff>
      <xdr:row>0</xdr:row>
      <xdr:rowOff>428625</xdr:rowOff>
    </xdr:to>
    <xdr:pic>
      <xdr:nvPicPr>
        <xdr:cNvPr id="964687" name="27 Imagen">
          <a:extLst>
            <a:ext uri="{FF2B5EF4-FFF2-40B4-BE49-F238E27FC236}">
              <a16:creationId xmlns:a16="http://schemas.microsoft.com/office/drawing/2014/main" xmlns="" id="{00000000-0008-0000-0500-00004FB80E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1565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28575</xdr:colOff>
      <xdr:row>0</xdr:row>
      <xdr:rowOff>85725</xdr:rowOff>
    </xdr:from>
    <xdr:to>
      <xdr:col>3</xdr:col>
      <xdr:colOff>304800</xdr:colOff>
      <xdr:row>0</xdr:row>
      <xdr:rowOff>361950</xdr:rowOff>
    </xdr:to>
    <xdr:sp macro="" textlink="">
      <xdr:nvSpPr>
        <xdr:cNvPr id="5" name="4 Flecha derecha">
          <a:hlinkClick xmlns:r="http://schemas.openxmlformats.org/officeDocument/2006/relationships" r:id="rId2"/>
          <a:extLst>
            <a:ext uri="{FF2B5EF4-FFF2-40B4-BE49-F238E27FC236}">
              <a16:creationId xmlns:a16="http://schemas.microsoft.com/office/drawing/2014/main" xmlns="" id="{00000000-0008-0000-0500-000005000000}"/>
            </a:ext>
          </a:extLst>
        </xdr:cNvPr>
        <xdr:cNvSpPr/>
      </xdr:nvSpPr>
      <xdr:spPr>
        <a:xfrm rot="10800000">
          <a:off x="1847850"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9525</xdr:colOff>
      <xdr:row>0</xdr:row>
      <xdr:rowOff>85725</xdr:rowOff>
    </xdr:from>
    <xdr:to>
      <xdr:col>4</xdr:col>
      <xdr:colOff>390525</xdr:colOff>
      <xdr:row>0</xdr:row>
      <xdr:rowOff>361950</xdr:rowOff>
    </xdr:to>
    <xdr:sp macro="" textlink="">
      <xdr:nvSpPr>
        <xdr:cNvPr id="6" name="5 Flecha derecha">
          <a:hlinkClick xmlns:r="http://schemas.openxmlformats.org/officeDocument/2006/relationships" r:id="rId3"/>
          <a:extLst>
            <a:ext uri="{FF2B5EF4-FFF2-40B4-BE49-F238E27FC236}">
              <a16:creationId xmlns:a16="http://schemas.microsoft.com/office/drawing/2014/main" xmlns="" id="{00000000-0008-0000-0500-000006000000}"/>
            </a:ext>
          </a:extLst>
        </xdr:cNvPr>
        <xdr:cNvSpPr/>
      </xdr:nvSpPr>
      <xdr:spPr>
        <a:xfrm>
          <a:off x="2314575"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4</xdr:col>
      <xdr:colOff>942975</xdr:colOff>
      <xdr:row>0</xdr:row>
      <xdr:rowOff>95250</xdr:rowOff>
    </xdr:from>
    <xdr:to>
      <xdr:col>4</xdr:col>
      <xdr:colOff>942975</xdr:colOff>
      <xdr:row>0</xdr:row>
      <xdr:rowOff>409575</xdr:rowOff>
    </xdr:to>
    <xdr:cxnSp macro="">
      <xdr:nvCxnSpPr>
        <xdr:cNvPr id="7" name="6 Conector recto">
          <a:extLst>
            <a:ext uri="{FF2B5EF4-FFF2-40B4-BE49-F238E27FC236}">
              <a16:creationId xmlns:a16="http://schemas.microsoft.com/office/drawing/2014/main" xmlns="" id="{00000000-0008-0000-0500-000007000000}"/>
            </a:ext>
          </a:extLst>
        </xdr:cNvPr>
        <xdr:cNvCxnSpPr/>
      </xdr:nvCxnSpPr>
      <xdr:spPr>
        <a:xfrm>
          <a:off x="3228975" y="95250"/>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4</xdr:col>
      <xdr:colOff>1257300</xdr:colOff>
      <xdr:row>5</xdr:row>
      <xdr:rowOff>238125</xdr:rowOff>
    </xdr:from>
    <xdr:to>
      <xdr:col>4</xdr:col>
      <xdr:colOff>1257300</xdr:colOff>
      <xdr:row>6</xdr:row>
      <xdr:rowOff>85725</xdr:rowOff>
    </xdr:to>
    <xdr:pic>
      <xdr:nvPicPr>
        <xdr:cNvPr id="964691"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xmlns="" id="{00000000-0008-0000-0500-000053B80E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175260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1257300</xdr:colOff>
      <xdr:row>17</xdr:row>
      <xdr:rowOff>238125</xdr:rowOff>
    </xdr:from>
    <xdr:to>
      <xdr:col>4</xdr:col>
      <xdr:colOff>1257300</xdr:colOff>
      <xdr:row>18</xdr:row>
      <xdr:rowOff>85725</xdr:rowOff>
    </xdr:to>
    <xdr:pic>
      <xdr:nvPicPr>
        <xdr:cNvPr id="96469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xmlns="" id="{00000000-0008-0000-0500-000054B80E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40576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1266825</xdr:colOff>
      <xdr:row>7</xdr:row>
      <xdr:rowOff>38100</xdr:rowOff>
    </xdr:from>
    <xdr:to>
      <xdr:col>4</xdr:col>
      <xdr:colOff>1524000</xdr:colOff>
      <xdr:row>8</xdr:row>
      <xdr:rowOff>0</xdr:rowOff>
    </xdr:to>
    <xdr:pic>
      <xdr:nvPicPr>
        <xdr:cNvPr id="964693" name="6 Imagen" descr="D:\Documents and Settings\enotario\Configuración local\Temp\Temporary Internet Files\Content.IE5\QQXMQY3R\MC900442072[1].wmf">
          <a:hlinkClick xmlns:r="http://schemas.openxmlformats.org/officeDocument/2006/relationships" r:id="rId6"/>
          <a:extLst>
            <a:ext uri="{FF2B5EF4-FFF2-40B4-BE49-F238E27FC236}">
              <a16:creationId xmlns:a16="http://schemas.microsoft.com/office/drawing/2014/main" xmlns="" id="{00000000-0008-0000-0500-000055B80E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52825" y="2000250"/>
          <a:ext cx="2571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1295400</xdr:colOff>
      <xdr:row>18</xdr:row>
      <xdr:rowOff>142875</xdr:rowOff>
    </xdr:from>
    <xdr:to>
      <xdr:col>4</xdr:col>
      <xdr:colOff>1552575</xdr:colOff>
      <xdr:row>19</xdr:row>
      <xdr:rowOff>95250</xdr:rowOff>
    </xdr:to>
    <xdr:pic>
      <xdr:nvPicPr>
        <xdr:cNvPr id="964694" name="6 Imagen" descr="D:\Documents and Settings\enotario\Configuración local\Temp\Temporary Internet Files\Content.IE5\QQXMQY3R\MC900442072[1].wmf">
          <a:hlinkClick xmlns:r="http://schemas.openxmlformats.org/officeDocument/2006/relationships" r:id="rId7"/>
          <a:extLst>
            <a:ext uri="{FF2B5EF4-FFF2-40B4-BE49-F238E27FC236}">
              <a16:creationId xmlns:a16="http://schemas.microsoft.com/office/drawing/2014/main" xmlns="" id="{00000000-0008-0000-0500-000056B80E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81400" y="4200525"/>
          <a:ext cx="2571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xdr:colOff>
      <xdr:row>1</xdr:row>
      <xdr:rowOff>0</xdr:rowOff>
    </xdr:to>
    <xdr:pic>
      <xdr:nvPicPr>
        <xdr:cNvPr id="12" name="Imagen 1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0</xdr:colOff>
      <xdr:row>0</xdr:row>
      <xdr:rowOff>38100</xdr:rowOff>
    </xdr:from>
    <xdr:to>
      <xdr:col>20</xdr:col>
      <xdr:colOff>381000</xdr:colOff>
      <xdr:row>0</xdr:row>
      <xdr:rowOff>419100</xdr:rowOff>
    </xdr:to>
    <xdr:pic>
      <xdr:nvPicPr>
        <xdr:cNvPr id="869847" name="27 Imagen">
          <a:extLst>
            <a:ext uri="{FF2B5EF4-FFF2-40B4-BE49-F238E27FC236}">
              <a16:creationId xmlns:a16="http://schemas.microsoft.com/office/drawing/2014/main" xmlns="" id="{00000000-0008-0000-0600-0000D7450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39575" y="381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1047750</xdr:colOff>
      <xdr:row>0</xdr:row>
      <xdr:rowOff>66675</xdr:rowOff>
    </xdr:from>
    <xdr:to>
      <xdr:col>4</xdr:col>
      <xdr:colOff>1047750</xdr:colOff>
      <xdr:row>0</xdr:row>
      <xdr:rowOff>381000</xdr:rowOff>
    </xdr:to>
    <xdr:cxnSp macro="">
      <xdr:nvCxnSpPr>
        <xdr:cNvPr id="3" name="2 Conector recto">
          <a:extLst>
            <a:ext uri="{FF2B5EF4-FFF2-40B4-BE49-F238E27FC236}">
              <a16:creationId xmlns:a16="http://schemas.microsoft.com/office/drawing/2014/main" xmlns="" id="{00000000-0008-0000-0600-000003000000}"/>
            </a:ext>
          </a:extLst>
        </xdr:cNvPr>
        <xdr:cNvCxnSpPr/>
      </xdr:nvCxnSpPr>
      <xdr:spPr>
        <a:xfrm>
          <a:off x="3162300" y="6667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absolute">
    <xdr:from>
      <xdr:col>2</xdr:col>
      <xdr:colOff>9525</xdr:colOff>
      <xdr:row>0</xdr:row>
      <xdr:rowOff>104775</xdr:rowOff>
    </xdr:from>
    <xdr:to>
      <xdr:col>4</xdr:col>
      <xdr:colOff>76200</xdr:colOff>
      <xdr:row>0</xdr:row>
      <xdr:rowOff>381000</xdr:rowOff>
    </xdr:to>
    <xdr:sp macro="" textlink="">
      <xdr:nvSpPr>
        <xdr:cNvPr id="4" name="3 Flecha derecha">
          <a:hlinkClick xmlns:r="http://schemas.openxmlformats.org/officeDocument/2006/relationships" r:id="rId2"/>
          <a:extLst>
            <a:ext uri="{FF2B5EF4-FFF2-40B4-BE49-F238E27FC236}">
              <a16:creationId xmlns:a16="http://schemas.microsoft.com/office/drawing/2014/main" xmlns="" id="{00000000-0008-0000-0600-000004000000}"/>
            </a:ext>
          </a:extLst>
        </xdr:cNvPr>
        <xdr:cNvSpPr/>
      </xdr:nvSpPr>
      <xdr:spPr>
        <a:xfrm rot="10800000">
          <a:off x="1828800" y="10477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161925</xdr:colOff>
      <xdr:row>0</xdr:row>
      <xdr:rowOff>104775</xdr:rowOff>
    </xdr:from>
    <xdr:to>
      <xdr:col>4</xdr:col>
      <xdr:colOff>542925</xdr:colOff>
      <xdr:row>0</xdr:row>
      <xdr:rowOff>381000</xdr:rowOff>
    </xdr:to>
    <xdr:sp macro="" textlink="">
      <xdr:nvSpPr>
        <xdr:cNvPr id="5" name="4 Flecha derecha">
          <a:hlinkClick xmlns:r="http://schemas.openxmlformats.org/officeDocument/2006/relationships" r:id="rId3"/>
          <a:extLst>
            <a:ext uri="{FF2B5EF4-FFF2-40B4-BE49-F238E27FC236}">
              <a16:creationId xmlns:a16="http://schemas.microsoft.com/office/drawing/2014/main" xmlns="" id="{00000000-0008-0000-0600-000005000000}"/>
            </a:ext>
          </a:extLst>
        </xdr:cNvPr>
        <xdr:cNvSpPr/>
      </xdr:nvSpPr>
      <xdr:spPr>
        <a:xfrm>
          <a:off x="2295525" y="10477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12</xdr:col>
      <xdr:colOff>19050</xdr:colOff>
      <xdr:row>13</xdr:row>
      <xdr:rowOff>19050</xdr:rowOff>
    </xdr:from>
    <xdr:to>
      <xdr:col>14</xdr:col>
      <xdr:colOff>1038225</xdr:colOff>
      <xdr:row>21</xdr:row>
      <xdr:rowOff>142875</xdr:rowOff>
    </xdr:to>
    <xdr:graphicFrame macro="">
      <xdr:nvGraphicFramePr>
        <xdr:cNvPr id="869851" name="3 Gráfico">
          <a:extLst>
            <a:ext uri="{FF2B5EF4-FFF2-40B4-BE49-F238E27FC236}">
              <a16:creationId xmlns:a16="http://schemas.microsoft.com/office/drawing/2014/main" xmlns="" id="{00000000-0008-0000-0600-0000DB45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14</xdr:col>
      <xdr:colOff>1085850</xdr:colOff>
      <xdr:row>13</xdr:row>
      <xdr:rowOff>19050</xdr:rowOff>
    </xdr:from>
    <xdr:to>
      <xdr:col>20</xdr:col>
      <xdr:colOff>133350</xdr:colOff>
      <xdr:row>21</xdr:row>
      <xdr:rowOff>142875</xdr:rowOff>
    </xdr:to>
    <xdr:graphicFrame macro="">
      <xdr:nvGraphicFramePr>
        <xdr:cNvPr id="869852" name="6 Gráfico">
          <a:extLst>
            <a:ext uri="{FF2B5EF4-FFF2-40B4-BE49-F238E27FC236}">
              <a16:creationId xmlns:a16="http://schemas.microsoft.com/office/drawing/2014/main" xmlns="" id="{00000000-0008-0000-0600-0000DC45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714375</xdr:colOff>
      <xdr:row>25</xdr:row>
      <xdr:rowOff>1</xdr:rowOff>
    </xdr:from>
    <xdr:to>
      <xdr:col>5</xdr:col>
      <xdr:colOff>828676</xdr:colOff>
      <xdr:row>29</xdr:row>
      <xdr:rowOff>189251</xdr:rowOff>
    </xdr:to>
    <xdr:sp macro="" textlink="">
      <xdr:nvSpPr>
        <xdr:cNvPr id="8" name="7 Abrir llave">
          <a:extLst>
            <a:ext uri="{FF2B5EF4-FFF2-40B4-BE49-F238E27FC236}">
              <a16:creationId xmlns:a16="http://schemas.microsoft.com/office/drawing/2014/main" xmlns="" id="{00000000-0008-0000-0600-000008000000}"/>
            </a:ext>
          </a:extLst>
        </xdr:cNvPr>
        <xdr:cNvSpPr/>
      </xdr:nvSpPr>
      <xdr:spPr>
        <a:xfrm>
          <a:off x="3914775" y="423862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33</xdr:row>
      <xdr:rowOff>1</xdr:rowOff>
    </xdr:from>
    <xdr:to>
      <xdr:col>5</xdr:col>
      <xdr:colOff>838201</xdr:colOff>
      <xdr:row>37</xdr:row>
      <xdr:rowOff>189251</xdr:rowOff>
    </xdr:to>
    <xdr:sp macro="" textlink="">
      <xdr:nvSpPr>
        <xdr:cNvPr id="9" name="8 Abrir llave">
          <a:extLst>
            <a:ext uri="{FF2B5EF4-FFF2-40B4-BE49-F238E27FC236}">
              <a16:creationId xmlns:a16="http://schemas.microsoft.com/office/drawing/2014/main" xmlns="" id="{00000000-0008-0000-0600-000009000000}"/>
            </a:ext>
          </a:extLst>
        </xdr:cNvPr>
        <xdr:cNvSpPr/>
      </xdr:nvSpPr>
      <xdr:spPr>
        <a:xfrm>
          <a:off x="3924300" y="5314951"/>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41</xdr:row>
      <xdr:rowOff>1</xdr:rowOff>
    </xdr:from>
    <xdr:to>
      <xdr:col>5</xdr:col>
      <xdr:colOff>838201</xdr:colOff>
      <xdr:row>45</xdr:row>
      <xdr:rowOff>189251</xdr:rowOff>
    </xdr:to>
    <xdr:sp macro="" textlink="">
      <xdr:nvSpPr>
        <xdr:cNvPr id="11" name="10 Abrir llave">
          <a:extLst>
            <a:ext uri="{FF2B5EF4-FFF2-40B4-BE49-F238E27FC236}">
              <a16:creationId xmlns:a16="http://schemas.microsoft.com/office/drawing/2014/main" xmlns="" id="{00000000-0008-0000-0600-00000B000000}"/>
            </a:ext>
          </a:extLst>
        </xdr:cNvPr>
        <xdr:cNvSpPr/>
      </xdr:nvSpPr>
      <xdr:spPr>
        <a:xfrm>
          <a:off x="3924300" y="639127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editAs="absolute">
    <xdr:from>
      <xdr:col>10</xdr:col>
      <xdr:colOff>228600</xdr:colOff>
      <xdr:row>25</xdr:row>
      <xdr:rowOff>47625</xdr:rowOff>
    </xdr:from>
    <xdr:to>
      <xdr:col>20</xdr:col>
      <xdr:colOff>180975</xdr:colOff>
      <xdr:row>37</xdr:row>
      <xdr:rowOff>95250</xdr:rowOff>
    </xdr:to>
    <xdr:graphicFrame macro="">
      <xdr:nvGraphicFramePr>
        <xdr:cNvPr id="869856" name="4 Gráfico">
          <a:extLst>
            <a:ext uri="{FF2B5EF4-FFF2-40B4-BE49-F238E27FC236}">
              <a16:creationId xmlns:a16="http://schemas.microsoft.com/office/drawing/2014/main" xmlns="" id="{00000000-0008-0000-0600-0000E045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723900</xdr:colOff>
      <xdr:row>41</xdr:row>
      <xdr:rowOff>1</xdr:rowOff>
    </xdr:from>
    <xdr:to>
      <xdr:col>5</xdr:col>
      <xdr:colOff>838201</xdr:colOff>
      <xdr:row>45</xdr:row>
      <xdr:rowOff>189251</xdr:rowOff>
    </xdr:to>
    <xdr:sp macro="" textlink="">
      <xdr:nvSpPr>
        <xdr:cNvPr id="14" name="13 Abrir llave">
          <a:extLst>
            <a:ext uri="{FF2B5EF4-FFF2-40B4-BE49-F238E27FC236}">
              <a16:creationId xmlns:a16="http://schemas.microsoft.com/office/drawing/2014/main" xmlns="" id="{00000000-0008-0000-0600-00000E000000}"/>
            </a:ext>
          </a:extLst>
        </xdr:cNvPr>
        <xdr:cNvSpPr/>
      </xdr:nvSpPr>
      <xdr:spPr>
        <a:xfrm>
          <a:off x="3924300" y="639127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49</xdr:row>
      <xdr:rowOff>1</xdr:rowOff>
    </xdr:from>
    <xdr:to>
      <xdr:col>5</xdr:col>
      <xdr:colOff>838201</xdr:colOff>
      <xdr:row>53</xdr:row>
      <xdr:rowOff>189251</xdr:rowOff>
    </xdr:to>
    <xdr:sp macro="" textlink="">
      <xdr:nvSpPr>
        <xdr:cNvPr id="16" name="15 Abrir llave">
          <a:extLst>
            <a:ext uri="{FF2B5EF4-FFF2-40B4-BE49-F238E27FC236}">
              <a16:creationId xmlns:a16="http://schemas.microsoft.com/office/drawing/2014/main" xmlns="" id="{00000000-0008-0000-0600-000010000000}"/>
            </a:ext>
          </a:extLst>
        </xdr:cNvPr>
        <xdr:cNvSpPr/>
      </xdr:nvSpPr>
      <xdr:spPr>
        <a:xfrm>
          <a:off x="3924300" y="639127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49</xdr:row>
      <xdr:rowOff>1</xdr:rowOff>
    </xdr:from>
    <xdr:to>
      <xdr:col>5</xdr:col>
      <xdr:colOff>838201</xdr:colOff>
      <xdr:row>53</xdr:row>
      <xdr:rowOff>189251</xdr:rowOff>
    </xdr:to>
    <xdr:sp macro="" textlink="">
      <xdr:nvSpPr>
        <xdr:cNvPr id="17" name="16 Abrir llave">
          <a:extLst>
            <a:ext uri="{FF2B5EF4-FFF2-40B4-BE49-F238E27FC236}">
              <a16:creationId xmlns:a16="http://schemas.microsoft.com/office/drawing/2014/main" xmlns="" id="{00000000-0008-0000-0600-000011000000}"/>
            </a:ext>
          </a:extLst>
        </xdr:cNvPr>
        <xdr:cNvSpPr/>
      </xdr:nvSpPr>
      <xdr:spPr>
        <a:xfrm>
          <a:off x="3924300" y="639127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editAs="absolute">
    <xdr:from>
      <xdr:col>10</xdr:col>
      <xdr:colOff>219075</xdr:colOff>
      <xdr:row>37</xdr:row>
      <xdr:rowOff>171450</xdr:rowOff>
    </xdr:from>
    <xdr:to>
      <xdr:col>20</xdr:col>
      <xdr:colOff>180975</xdr:colOff>
      <xdr:row>53</xdr:row>
      <xdr:rowOff>38100</xdr:rowOff>
    </xdr:to>
    <xdr:graphicFrame macro="">
      <xdr:nvGraphicFramePr>
        <xdr:cNvPr id="869861" name="4 Gráfico">
          <a:extLst>
            <a:ext uri="{FF2B5EF4-FFF2-40B4-BE49-F238E27FC236}">
              <a16:creationId xmlns:a16="http://schemas.microsoft.com/office/drawing/2014/main" xmlns="" id="{00000000-0008-0000-0600-0000E545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xdr:col>
      <xdr:colOff>1</xdr:colOff>
      <xdr:row>1</xdr:row>
      <xdr:rowOff>0</xdr:rowOff>
    </xdr:to>
    <xdr:pic>
      <xdr:nvPicPr>
        <xdr:cNvPr id="20" name="Imagen 1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295275</xdr:colOff>
      <xdr:row>0</xdr:row>
      <xdr:rowOff>66675</xdr:rowOff>
    </xdr:from>
    <xdr:to>
      <xdr:col>5</xdr:col>
      <xdr:colOff>295275</xdr:colOff>
      <xdr:row>0</xdr:row>
      <xdr:rowOff>381000</xdr:rowOff>
    </xdr:to>
    <xdr:cxnSp macro="">
      <xdr:nvCxnSpPr>
        <xdr:cNvPr id="6" name="5 Conector recto">
          <a:extLst>
            <a:ext uri="{FF2B5EF4-FFF2-40B4-BE49-F238E27FC236}">
              <a16:creationId xmlns:a16="http://schemas.microsoft.com/office/drawing/2014/main" xmlns="" id="{00000000-0008-0000-0700-000006000000}"/>
            </a:ext>
          </a:extLst>
        </xdr:cNvPr>
        <xdr:cNvCxnSpPr/>
      </xdr:nvCxnSpPr>
      <xdr:spPr>
        <a:xfrm>
          <a:off x="3248025" y="6667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absolute">
    <xdr:from>
      <xdr:col>2</xdr:col>
      <xdr:colOff>53787</xdr:colOff>
      <xdr:row>0</xdr:row>
      <xdr:rowOff>85724</xdr:rowOff>
    </xdr:from>
    <xdr:to>
      <xdr:col>4</xdr:col>
      <xdr:colOff>206188</xdr:colOff>
      <xdr:row>0</xdr:row>
      <xdr:rowOff>361949</xdr:rowOff>
    </xdr:to>
    <xdr:sp macro="" textlink="">
      <xdr:nvSpPr>
        <xdr:cNvPr id="7" name="6 Flecha derecha">
          <a:hlinkClick xmlns:r="http://schemas.openxmlformats.org/officeDocument/2006/relationships" r:id="rId1"/>
          <a:extLst>
            <a:ext uri="{FF2B5EF4-FFF2-40B4-BE49-F238E27FC236}">
              <a16:creationId xmlns:a16="http://schemas.microsoft.com/office/drawing/2014/main" xmlns="" id="{00000000-0008-0000-0700-000007000000}"/>
            </a:ext>
          </a:extLst>
        </xdr:cNvPr>
        <xdr:cNvSpPr/>
      </xdr:nvSpPr>
      <xdr:spPr>
        <a:xfrm rot="10800000">
          <a:off x="1876424" y="85724"/>
          <a:ext cx="390525"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282389</xdr:colOff>
      <xdr:row>0</xdr:row>
      <xdr:rowOff>85725</xdr:rowOff>
    </xdr:from>
    <xdr:to>
      <xdr:col>4</xdr:col>
      <xdr:colOff>663389</xdr:colOff>
      <xdr:row>0</xdr:row>
      <xdr:rowOff>361950</xdr:rowOff>
    </xdr:to>
    <xdr:sp macro="" textlink="">
      <xdr:nvSpPr>
        <xdr:cNvPr id="8" name="7 Flecha derecha">
          <a:hlinkClick xmlns:r="http://schemas.openxmlformats.org/officeDocument/2006/relationships" r:id="rId2"/>
          <a:extLst>
            <a:ext uri="{FF2B5EF4-FFF2-40B4-BE49-F238E27FC236}">
              <a16:creationId xmlns:a16="http://schemas.microsoft.com/office/drawing/2014/main" xmlns="" id="{00000000-0008-0000-0700-000008000000}"/>
            </a:ext>
          </a:extLst>
        </xdr:cNvPr>
        <xdr:cNvSpPr/>
      </xdr:nvSpPr>
      <xdr:spPr>
        <a:xfrm>
          <a:off x="2343150"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16</xdr:col>
      <xdr:colOff>523875</xdr:colOff>
      <xdr:row>0</xdr:row>
      <xdr:rowOff>47625</xdr:rowOff>
    </xdr:from>
    <xdr:to>
      <xdr:col>17</xdr:col>
      <xdr:colOff>323851</xdr:colOff>
      <xdr:row>0</xdr:row>
      <xdr:rowOff>428625</xdr:rowOff>
    </xdr:to>
    <xdr:pic>
      <xdr:nvPicPr>
        <xdr:cNvPr id="872608" name="14 Imagen">
          <a:extLst>
            <a:ext uri="{FF2B5EF4-FFF2-40B4-BE49-F238E27FC236}">
              <a16:creationId xmlns:a16="http://schemas.microsoft.com/office/drawing/2014/main" xmlns="" id="{00000000-0008-0000-0700-0000A0500D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477750" y="47625"/>
          <a:ext cx="381001"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8282</xdr:colOff>
      <xdr:row>0</xdr:row>
      <xdr:rowOff>0</xdr:rowOff>
    </xdr:from>
    <xdr:to>
      <xdr:col>1</xdr:col>
      <xdr:colOff>8697</xdr:colOff>
      <xdr:row>0</xdr:row>
      <xdr:rowOff>447261</xdr:rowOff>
    </xdr:to>
    <xdr:pic>
      <xdr:nvPicPr>
        <xdr:cNvPr id="11" name="Imagen 1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82" y="0"/>
          <a:ext cx="1781176" cy="4472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1020817</xdr:colOff>
      <xdr:row>1</xdr:row>
      <xdr:rowOff>129079</xdr:rowOff>
    </xdr:from>
    <xdr:to>
      <xdr:col>0</xdr:col>
      <xdr:colOff>1601842</xdr:colOff>
      <xdr:row>3</xdr:row>
      <xdr:rowOff>81453</xdr:rowOff>
    </xdr:to>
    <xdr:sp macro="" textlink="">
      <xdr:nvSpPr>
        <xdr:cNvPr id="2" name="1 Flecha derecha">
          <a:hlinkClick xmlns:r="http://schemas.openxmlformats.org/officeDocument/2006/relationships" r:id="rId1"/>
          <a:extLst>
            <a:ext uri="{FF2B5EF4-FFF2-40B4-BE49-F238E27FC236}">
              <a16:creationId xmlns:a16="http://schemas.microsoft.com/office/drawing/2014/main" xmlns="" id="{00000000-0008-0000-0800-000002000000}"/>
            </a:ext>
          </a:extLst>
        </xdr:cNvPr>
        <xdr:cNvSpPr/>
      </xdr:nvSpPr>
      <xdr:spPr>
        <a:xfrm rot="10800000">
          <a:off x="1020817" y="586279"/>
          <a:ext cx="581025" cy="371474"/>
        </a:xfrm>
        <a:prstGeom prst="rightArrow">
          <a:avLst/>
        </a:prstGeom>
        <a:solidFill>
          <a:srgbClr val="0099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11</xdr:col>
      <xdr:colOff>666750</xdr:colOff>
      <xdr:row>0</xdr:row>
      <xdr:rowOff>57150</xdr:rowOff>
    </xdr:from>
    <xdr:to>
      <xdr:col>12</xdr:col>
      <xdr:colOff>409575</xdr:colOff>
      <xdr:row>0</xdr:row>
      <xdr:rowOff>409575</xdr:rowOff>
    </xdr:to>
    <xdr:pic>
      <xdr:nvPicPr>
        <xdr:cNvPr id="899062" name="6 Imagen" descr="D:\Documents and Settings\enotario\Configuración local\Temp\Temporary Internet Files\Content.IE5\QQXMQY3R\MC900442072[1].wmf">
          <a:extLst>
            <a:ext uri="{FF2B5EF4-FFF2-40B4-BE49-F238E27FC236}">
              <a16:creationId xmlns:a16="http://schemas.microsoft.com/office/drawing/2014/main" xmlns="" id="{00000000-0008-0000-0800-0000F6B70D00}"/>
            </a:ext>
          </a:extLst>
        </xdr:cNvPr>
        <xdr:cNvPicPr>
          <a:picLocks noChangeAspect="1" noChangeArrowheads="1"/>
        </xdr:cNvPicPr>
      </xdr:nvPicPr>
      <xdr:blipFill>
        <a:blip xmlns:r="http://schemas.openxmlformats.org/officeDocument/2006/relationships" r:embed="rId2" cstate="print">
          <a:lum bright="56000"/>
          <a:extLst>
            <a:ext uri="{28A0092B-C50C-407E-A947-70E740481C1C}">
              <a14:useLocalDpi xmlns:a14="http://schemas.microsoft.com/office/drawing/2010/main" val="0"/>
            </a:ext>
          </a:extLst>
        </a:blip>
        <a:srcRect/>
        <a:stretch>
          <a:fillRect/>
        </a:stretch>
      </xdr:blipFill>
      <xdr:spPr bwMode="auto">
        <a:xfrm>
          <a:off x="9572625" y="57150"/>
          <a:ext cx="5048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1049393</xdr:colOff>
      <xdr:row>3</xdr:row>
      <xdr:rowOff>148130</xdr:rowOff>
    </xdr:from>
    <xdr:to>
      <xdr:col>0</xdr:col>
      <xdr:colOff>1620893</xdr:colOff>
      <xdr:row>4</xdr:row>
      <xdr:rowOff>74885</xdr:rowOff>
    </xdr:to>
    <xdr:sp macro="" textlink="">
      <xdr:nvSpPr>
        <xdr:cNvPr id="4" name="3 Rectángulo">
          <a:extLst>
            <a:ext uri="{FF2B5EF4-FFF2-40B4-BE49-F238E27FC236}">
              <a16:creationId xmlns:a16="http://schemas.microsoft.com/office/drawing/2014/main" xmlns="" id="{00000000-0008-0000-0800-000004000000}"/>
            </a:ext>
          </a:extLst>
        </xdr:cNvPr>
        <xdr:cNvSpPr/>
      </xdr:nvSpPr>
      <xdr:spPr>
        <a:xfrm>
          <a:off x="1049393" y="1024430"/>
          <a:ext cx="571500" cy="145830"/>
        </a:xfrm>
        <a:prstGeom prst="rect">
          <a:avLst/>
        </a:prstGeom>
        <a:solidFill>
          <a:srgbClr val="0099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800" b="1">
              <a:latin typeface="Arial Narrow" panose="020B0606020202030204" pitchFamily="34" charset="0"/>
            </a:rPr>
            <a:t>VOLVER</a:t>
          </a:r>
        </a:p>
      </xdr:txBody>
    </xdr:sp>
    <xdr:clientData/>
  </xdr:twoCellAnchor>
  <xdr:twoCellAnchor>
    <xdr:from>
      <xdr:col>0</xdr:col>
      <xdr:colOff>1009650</xdr:colOff>
      <xdr:row>22</xdr:row>
      <xdr:rowOff>123825</xdr:rowOff>
    </xdr:from>
    <xdr:to>
      <xdr:col>0</xdr:col>
      <xdr:colOff>1590675</xdr:colOff>
      <xdr:row>24</xdr:row>
      <xdr:rowOff>76199</xdr:rowOff>
    </xdr:to>
    <xdr:sp macro="" textlink="">
      <xdr:nvSpPr>
        <xdr:cNvPr id="5" name="4 Flecha derecha">
          <a:hlinkClick xmlns:r="http://schemas.openxmlformats.org/officeDocument/2006/relationships" r:id="rId3"/>
          <a:extLst>
            <a:ext uri="{FF2B5EF4-FFF2-40B4-BE49-F238E27FC236}">
              <a16:creationId xmlns:a16="http://schemas.microsoft.com/office/drawing/2014/main" xmlns="" id="{00000000-0008-0000-0800-000005000000}"/>
            </a:ext>
          </a:extLst>
        </xdr:cNvPr>
        <xdr:cNvSpPr/>
      </xdr:nvSpPr>
      <xdr:spPr>
        <a:xfrm rot="10800000">
          <a:off x="1009650" y="3819525"/>
          <a:ext cx="581025" cy="371474"/>
        </a:xfrm>
        <a:prstGeom prst="rightArrow">
          <a:avLst/>
        </a:prstGeom>
        <a:solidFill>
          <a:srgbClr val="0099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0</xdr:col>
      <xdr:colOff>981075</xdr:colOff>
      <xdr:row>71</xdr:row>
      <xdr:rowOff>142875</xdr:rowOff>
    </xdr:from>
    <xdr:to>
      <xdr:col>0</xdr:col>
      <xdr:colOff>1562100</xdr:colOff>
      <xdr:row>73</xdr:row>
      <xdr:rowOff>95249</xdr:rowOff>
    </xdr:to>
    <xdr:sp macro="" textlink="">
      <xdr:nvSpPr>
        <xdr:cNvPr id="7" name="6 Flecha derecha">
          <a:hlinkClick xmlns:r="http://schemas.openxmlformats.org/officeDocument/2006/relationships" r:id="rId4"/>
          <a:extLst>
            <a:ext uri="{FF2B5EF4-FFF2-40B4-BE49-F238E27FC236}">
              <a16:creationId xmlns:a16="http://schemas.microsoft.com/office/drawing/2014/main" xmlns="" id="{00000000-0008-0000-0800-000007000000}"/>
            </a:ext>
          </a:extLst>
        </xdr:cNvPr>
        <xdr:cNvSpPr/>
      </xdr:nvSpPr>
      <xdr:spPr>
        <a:xfrm rot="10800000">
          <a:off x="981075" y="12954000"/>
          <a:ext cx="581025" cy="371474"/>
        </a:xfrm>
        <a:prstGeom prst="rightArrow">
          <a:avLst/>
        </a:prstGeom>
        <a:solidFill>
          <a:srgbClr val="0099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3</xdr:col>
      <xdr:colOff>371475</xdr:colOff>
      <xdr:row>10</xdr:row>
      <xdr:rowOff>219075</xdr:rowOff>
    </xdr:from>
    <xdr:to>
      <xdr:col>3</xdr:col>
      <xdr:colOff>571500</xdr:colOff>
      <xdr:row>11</xdr:row>
      <xdr:rowOff>0</xdr:rowOff>
    </xdr:to>
    <xdr:pic>
      <xdr:nvPicPr>
        <xdr:cNvPr id="899066" name="12 Imagen" descr="D:\Documents and Settings\enotario\Configuración local\Temp\Temporary Internet Files\Content.IE5\0M2ANCCS\MC900442054[1].wmf">
          <a:hlinkClick xmlns:r="http://schemas.openxmlformats.org/officeDocument/2006/relationships" r:id="rId5"/>
          <a:extLst>
            <a:ext uri="{FF2B5EF4-FFF2-40B4-BE49-F238E27FC236}">
              <a16:creationId xmlns:a16="http://schemas.microsoft.com/office/drawing/2014/main" xmlns="" id="{00000000-0008-0000-0800-0000FAB70D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581275" y="219075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695325</xdr:colOff>
      <xdr:row>5</xdr:row>
      <xdr:rowOff>0</xdr:rowOff>
    </xdr:from>
    <xdr:to>
      <xdr:col>9</xdr:col>
      <xdr:colOff>0</xdr:colOff>
      <xdr:row>6</xdr:row>
      <xdr:rowOff>171450</xdr:rowOff>
    </xdr:to>
    <xdr:pic>
      <xdr:nvPicPr>
        <xdr:cNvPr id="899067" name="13 Imagen" descr="D:\Documents and Settings\enotario\Configuración local\Temp\Temporary Internet Files\Content.IE5\0M2ANCCS\MC900442054[1].wmf">
          <a:hlinkClick xmlns:r="http://schemas.openxmlformats.org/officeDocument/2006/relationships" r:id="rId7"/>
          <a:extLst>
            <a:ext uri="{FF2B5EF4-FFF2-40B4-BE49-F238E27FC236}">
              <a16:creationId xmlns:a16="http://schemas.microsoft.com/office/drawing/2014/main" xmlns="" id="{00000000-0008-0000-0800-0000FBB70D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867525" y="130492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361950</xdr:colOff>
      <xdr:row>8</xdr:row>
      <xdr:rowOff>0</xdr:rowOff>
    </xdr:from>
    <xdr:to>
      <xdr:col>6</xdr:col>
      <xdr:colOff>561975</xdr:colOff>
      <xdr:row>8</xdr:row>
      <xdr:rowOff>209550</xdr:rowOff>
    </xdr:to>
    <xdr:pic>
      <xdr:nvPicPr>
        <xdr:cNvPr id="899068" name="14 Imagen" descr="D:\Documents and Settings\enotario\Configuración local\Temp\Temporary Internet Files\Content.IE5\0M2ANCCS\MC900442054[1].wmf">
          <a:hlinkClick xmlns:r="http://schemas.openxmlformats.org/officeDocument/2006/relationships" r:id="rId8"/>
          <a:extLst>
            <a:ext uri="{FF2B5EF4-FFF2-40B4-BE49-F238E27FC236}">
              <a16:creationId xmlns:a16="http://schemas.microsoft.com/office/drawing/2014/main" xmlns="" id="{00000000-0008-0000-0800-0000FCB70D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391150" y="161925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400050</xdr:colOff>
      <xdr:row>12</xdr:row>
      <xdr:rowOff>0</xdr:rowOff>
    </xdr:from>
    <xdr:to>
      <xdr:col>10</xdr:col>
      <xdr:colOff>600075</xdr:colOff>
      <xdr:row>12</xdr:row>
      <xdr:rowOff>209550</xdr:rowOff>
    </xdr:to>
    <xdr:pic>
      <xdr:nvPicPr>
        <xdr:cNvPr id="899069" name="15 Imagen" descr="D:\Documents and Settings\enotario\Configuración local\Temp\Temporary Internet Files\Content.IE5\0M2ANCCS\MC900442054[1].wmf">
          <a:hlinkClick xmlns:r="http://schemas.openxmlformats.org/officeDocument/2006/relationships" r:id="rId9"/>
          <a:extLst>
            <a:ext uri="{FF2B5EF4-FFF2-40B4-BE49-F238E27FC236}">
              <a16:creationId xmlns:a16="http://schemas.microsoft.com/office/drawing/2014/main" xmlns="" id="{00000000-0008-0000-0800-0000FDB70D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410575" y="252412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14</xdr:row>
      <xdr:rowOff>447675</xdr:rowOff>
    </xdr:from>
    <xdr:to>
      <xdr:col>3</xdr:col>
      <xdr:colOff>714375</xdr:colOff>
      <xdr:row>14</xdr:row>
      <xdr:rowOff>657225</xdr:rowOff>
    </xdr:to>
    <xdr:pic>
      <xdr:nvPicPr>
        <xdr:cNvPr id="899070" name="16 Imagen" descr="D:\Documents and Settings\enotario\Configuración local\Temp\Temporary Internet Files\Content.IE5\0M2ANCCS\MC900442054[1].wmf">
          <a:hlinkClick xmlns:r="http://schemas.openxmlformats.org/officeDocument/2006/relationships" r:id="rId10"/>
          <a:extLst>
            <a:ext uri="{FF2B5EF4-FFF2-40B4-BE49-F238E27FC236}">
              <a16:creationId xmlns:a16="http://schemas.microsoft.com/office/drawing/2014/main" xmlns="" id="{00000000-0008-0000-0800-0000FEB70D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724150" y="332422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342900</xdr:colOff>
      <xdr:row>19</xdr:row>
      <xdr:rowOff>238125</xdr:rowOff>
    </xdr:from>
    <xdr:to>
      <xdr:col>5</xdr:col>
      <xdr:colOff>542925</xdr:colOff>
      <xdr:row>19</xdr:row>
      <xdr:rowOff>447675</xdr:rowOff>
    </xdr:to>
    <xdr:pic>
      <xdr:nvPicPr>
        <xdr:cNvPr id="899071" name="17 Imagen" descr="D:\Documents and Settings\enotario\Configuración local\Temp\Temporary Internet Files\Content.IE5\0M2ANCCS\MC900442054[1].wmf">
          <a:hlinkClick xmlns:r="http://schemas.openxmlformats.org/officeDocument/2006/relationships" r:id="rId11"/>
          <a:extLst>
            <a:ext uri="{FF2B5EF4-FFF2-40B4-BE49-F238E27FC236}">
              <a16:creationId xmlns:a16="http://schemas.microsoft.com/office/drawing/2014/main" xmlns="" id="{00000000-0008-0000-0800-0000FFB70D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248150" y="454342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27</xdr:row>
      <xdr:rowOff>428625</xdr:rowOff>
    </xdr:from>
    <xdr:to>
      <xdr:col>5</xdr:col>
      <xdr:colOff>314325</xdr:colOff>
      <xdr:row>27</xdr:row>
      <xdr:rowOff>638175</xdr:rowOff>
    </xdr:to>
    <xdr:pic>
      <xdr:nvPicPr>
        <xdr:cNvPr id="1006592" name="19 Imagen" descr="D:\Documents and Settings\enotario\Configuración local\Temp\Temporary Internet Files\Content.IE5\0M2ANCCS\MC900442054[1].wmf">
          <a:hlinkClick xmlns:r="http://schemas.openxmlformats.org/officeDocument/2006/relationships" r:id="rId12"/>
          <a:extLst>
            <a:ext uri="{FF2B5EF4-FFF2-40B4-BE49-F238E27FC236}">
              <a16:creationId xmlns:a16="http://schemas.microsoft.com/office/drawing/2014/main" xmlns="" id="{00000000-0008-0000-0800-000000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019550" y="678180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742950</xdr:colOff>
      <xdr:row>43</xdr:row>
      <xdr:rowOff>457200</xdr:rowOff>
    </xdr:from>
    <xdr:to>
      <xdr:col>9</xdr:col>
      <xdr:colOff>47625</xdr:colOff>
      <xdr:row>43</xdr:row>
      <xdr:rowOff>666750</xdr:rowOff>
    </xdr:to>
    <xdr:pic>
      <xdr:nvPicPr>
        <xdr:cNvPr id="1006593" name="20 Imagen" descr="D:\Documents and Settings\enotario\Configuración local\Temp\Temporary Internet Files\Content.IE5\0M2ANCCS\MC900442054[1].wmf">
          <a:hlinkClick xmlns:r="http://schemas.openxmlformats.org/officeDocument/2006/relationships" r:id="rId13"/>
          <a:extLst>
            <a:ext uri="{FF2B5EF4-FFF2-40B4-BE49-F238E27FC236}">
              <a16:creationId xmlns:a16="http://schemas.microsoft.com/office/drawing/2014/main" xmlns="" id="{00000000-0008-0000-0800-000001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15150" y="1045845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45</xdr:row>
      <xdr:rowOff>666750</xdr:rowOff>
    </xdr:from>
    <xdr:to>
      <xdr:col>3</xdr:col>
      <xdr:colOff>590550</xdr:colOff>
      <xdr:row>45</xdr:row>
      <xdr:rowOff>876300</xdr:rowOff>
    </xdr:to>
    <xdr:pic>
      <xdr:nvPicPr>
        <xdr:cNvPr id="1006594" name="21 Imagen" descr="D:\Documents and Settings\enotario\Configuración local\Temp\Temporary Internet Files\Content.IE5\0M2ANCCS\MC900442054[1].wmf">
          <a:hlinkClick xmlns:r="http://schemas.openxmlformats.org/officeDocument/2006/relationships" r:id="rId14"/>
          <a:extLst>
            <a:ext uri="{FF2B5EF4-FFF2-40B4-BE49-F238E27FC236}">
              <a16:creationId xmlns:a16="http://schemas.microsoft.com/office/drawing/2014/main" xmlns="" id="{00000000-0008-0000-0800-000002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600325" y="1148715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114300</xdr:colOff>
      <xdr:row>46</xdr:row>
      <xdr:rowOff>114300</xdr:rowOff>
    </xdr:from>
    <xdr:to>
      <xdr:col>10</xdr:col>
      <xdr:colOff>314325</xdr:colOff>
      <xdr:row>47</xdr:row>
      <xdr:rowOff>200025</xdr:rowOff>
    </xdr:to>
    <xdr:pic>
      <xdr:nvPicPr>
        <xdr:cNvPr id="1006595" name="22 Imagen" descr="D:\Documents and Settings\enotario\Configuración local\Temp\Temporary Internet Files\Content.IE5\0M2ANCCS\MC900442054[1].wmf">
          <a:hlinkClick xmlns:r="http://schemas.openxmlformats.org/officeDocument/2006/relationships" r:id="rId15"/>
          <a:extLst>
            <a:ext uri="{FF2B5EF4-FFF2-40B4-BE49-F238E27FC236}">
              <a16:creationId xmlns:a16="http://schemas.microsoft.com/office/drawing/2014/main" xmlns="" id="{00000000-0008-0000-0800-000003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24825" y="1182052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323850</xdr:colOff>
      <xdr:row>51</xdr:row>
      <xdr:rowOff>838200</xdr:rowOff>
    </xdr:from>
    <xdr:to>
      <xdr:col>3</xdr:col>
      <xdr:colOff>523875</xdr:colOff>
      <xdr:row>52</xdr:row>
      <xdr:rowOff>0</xdr:rowOff>
    </xdr:to>
    <xdr:pic>
      <xdr:nvPicPr>
        <xdr:cNvPr id="1006596" name="23 Imagen" descr="D:\Documents and Settings\enotario\Configuración local\Temp\Temporary Internet Files\Content.IE5\0M2ANCCS\MC900442054[1].wmf">
          <a:hlinkClick xmlns:r="http://schemas.openxmlformats.org/officeDocument/2006/relationships" r:id="rId16"/>
          <a:extLst>
            <a:ext uri="{FF2B5EF4-FFF2-40B4-BE49-F238E27FC236}">
              <a16:creationId xmlns:a16="http://schemas.microsoft.com/office/drawing/2014/main" xmlns="" id="{00000000-0008-0000-0800-000004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533650" y="1332547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65</xdr:row>
      <xdr:rowOff>0</xdr:rowOff>
    </xdr:from>
    <xdr:to>
      <xdr:col>4</xdr:col>
      <xdr:colOff>447675</xdr:colOff>
      <xdr:row>66</xdr:row>
      <xdr:rowOff>0</xdr:rowOff>
    </xdr:to>
    <xdr:pic>
      <xdr:nvPicPr>
        <xdr:cNvPr id="1006597" name="24 Imagen" descr="D:\Documents and Settings\enotario\Configuración local\Temp\Temporary Internet Files\Content.IE5\0M2ANCCS\MC900442054[1].wmf">
          <a:hlinkClick xmlns:r="http://schemas.openxmlformats.org/officeDocument/2006/relationships" r:id="rId17"/>
          <a:extLst>
            <a:ext uri="{FF2B5EF4-FFF2-40B4-BE49-F238E27FC236}">
              <a16:creationId xmlns:a16="http://schemas.microsoft.com/office/drawing/2014/main" xmlns="" id="{00000000-0008-0000-0800-000005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90900" y="1687830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19050</xdr:colOff>
      <xdr:row>74</xdr:row>
      <xdr:rowOff>419100</xdr:rowOff>
    </xdr:from>
    <xdr:to>
      <xdr:col>14</xdr:col>
      <xdr:colOff>219075</xdr:colOff>
      <xdr:row>74</xdr:row>
      <xdr:rowOff>628650</xdr:rowOff>
    </xdr:to>
    <xdr:pic>
      <xdr:nvPicPr>
        <xdr:cNvPr id="1006598" name="25 Imagen" descr="D:\Documents and Settings\enotario\Configuración local\Temp\Temporary Internet Files\Content.IE5\0M2ANCCS\MC900442054[1].wmf">
          <a:hlinkClick xmlns:r="http://schemas.openxmlformats.org/officeDocument/2006/relationships" r:id="rId18"/>
          <a:extLst>
            <a:ext uri="{FF2B5EF4-FFF2-40B4-BE49-F238E27FC236}">
              <a16:creationId xmlns:a16="http://schemas.microsoft.com/office/drawing/2014/main" xmlns="" id="{00000000-0008-0000-0800-000006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515725" y="1905952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104775</xdr:colOff>
      <xdr:row>61</xdr:row>
      <xdr:rowOff>238125</xdr:rowOff>
    </xdr:from>
    <xdr:to>
      <xdr:col>8</xdr:col>
      <xdr:colOff>304800</xdr:colOff>
      <xdr:row>62</xdr:row>
      <xdr:rowOff>161925</xdr:rowOff>
    </xdr:to>
    <xdr:pic>
      <xdr:nvPicPr>
        <xdr:cNvPr id="1006599" name="26 Imagen" descr="D:\Documents and Settings\enotario\Configuración local\Temp\Temporary Internet Files\Content.IE5\0M2ANCCS\MC900442054[1].wmf">
          <a:hlinkClick xmlns:r="http://schemas.openxmlformats.org/officeDocument/2006/relationships" r:id="rId19"/>
          <a:extLst>
            <a:ext uri="{FF2B5EF4-FFF2-40B4-BE49-F238E27FC236}">
              <a16:creationId xmlns:a16="http://schemas.microsoft.com/office/drawing/2014/main" xmlns="" id="{00000000-0008-0000-0800-000007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276975" y="1617345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981075</xdr:colOff>
      <xdr:row>83</xdr:row>
      <xdr:rowOff>142875</xdr:rowOff>
    </xdr:from>
    <xdr:to>
      <xdr:col>0</xdr:col>
      <xdr:colOff>1562100</xdr:colOff>
      <xdr:row>85</xdr:row>
      <xdr:rowOff>95249</xdr:rowOff>
    </xdr:to>
    <xdr:sp macro="" textlink="">
      <xdr:nvSpPr>
        <xdr:cNvPr id="27" name="26 Flecha derecha">
          <a:hlinkClick xmlns:r="http://schemas.openxmlformats.org/officeDocument/2006/relationships" r:id="rId20"/>
          <a:extLst>
            <a:ext uri="{FF2B5EF4-FFF2-40B4-BE49-F238E27FC236}">
              <a16:creationId xmlns:a16="http://schemas.microsoft.com/office/drawing/2014/main" xmlns="" id="{00000000-0008-0000-0800-00001B000000}"/>
            </a:ext>
          </a:extLst>
        </xdr:cNvPr>
        <xdr:cNvSpPr/>
      </xdr:nvSpPr>
      <xdr:spPr>
        <a:xfrm rot="10800000">
          <a:off x="981075" y="15506700"/>
          <a:ext cx="581025" cy="371474"/>
        </a:xfrm>
        <a:prstGeom prst="rightArrow">
          <a:avLst/>
        </a:prstGeom>
        <a:solidFill>
          <a:srgbClr val="0099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9</xdr:col>
      <xdr:colOff>523875</xdr:colOff>
      <xdr:row>88</xdr:row>
      <xdr:rowOff>1295400</xdr:rowOff>
    </xdr:from>
    <xdr:to>
      <xdr:col>9</xdr:col>
      <xdr:colOff>723900</xdr:colOff>
      <xdr:row>89</xdr:row>
      <xdr:rowOff>19050</xdr:rowOff>
    </xdr:to>
    <xdr:pic>
      <xdr:nvPicPr>
        <xdr:cNvPr id="1006601" name="29 Imagen" descr="D:\Documents and Settings\enotario\Configuración local\Temp\Temporary Internet Files\Content.IE5\0M2ANCCS\MC900442054[1].wmf">
          <a:hlinkClick xmlns:r="http://schemas.openxmlformats.org/officeDocument/2006/relationships" r:id="rId21"/>
          <a:extLst>
            <a:ext uri="{FF2B5EF4-FFF2-40B4-BE49-F238E27FC236}">
              <a16:creationId xmlns:a16="http://schemas.microsoft.com/office/drawing/2014/main" xmlns="" id="{00000000-0008-0000-0800-000009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591425" y="2375535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xdr:colOff>
      <xdr:row>0</xdr:row>
      <xdr:rowOff>38100</xdr:rowOff>
    </xdr:from>
    <xdr:to>
      <xdr:col>15</xdr:col>
      <xdr:colOff>152400</xdr:colOff>
      <xdr:row>0</xdr:row>
      <xdr:rowOff>419100</xdr:rowOff>
    </xdr:to>
    <xdr:pic>
      <xdr:nvPicPr>
        <xdr:cNvPr id="1006602" name="14 Imagen">
          <a:extLst>
            <a:ext uri="{FF2B5EF4-FFF2-40B4-BE49-F238E27FC236}">
              <a16:creationId xmlns:a16="http://schemas.microsoft.com/office/drawing/2014/main" xmlns="" id="{00000000-0008-0000-0800-00000A5C0F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563350" y="381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952500</xdr:colOff>
      <xdr:row>98</xdr:row>
      <xdr:rowOff>390525</xdr:rowOff>
    </xdr:from>
    <xdr:to>
      <xdr:col>6</xdr:col>
      <xdr:colOff>28575</xdr:colOff>
      <xdr:row>99</xdr:row>
      <xdr:rowOff>171450</xdr:rowOff>
    </xdr:to>
    <xdr:pic>
      <xdr:nvPicPr>
        <xdr:cNvPr id="1006603" name="29 Imagen" descr="D:\Documents and Settings\enotario\Configuración local\Temp\Temporary Internet Files\Content.IE5\0M2ANCCS\MC900442054[1].wmf">
          <a:hlinkClick xmlns:r="http://schemas.openxmlformats.org/officeDocument/2006/relationships" r:id="rId23"/>
          <a:extLst>
            <a:ext uri="{FF2B5EF4-FFF2-40B4-BE49-F238E27FC236}">
              <a16:creationId xmlns:a16="http://schemas.microsoft.com/office/drawing/2014/main" xmlns="" id="{00000000-0008-0000-0800-00000B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57750" y="2679382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476250</xdr:colOff>
      <xdr:row>90</xdr:row>
      <xdr:rowOff>400050</xdr:rowOff>
    </xdr:from>
    <xdr:to>
      <xdr:col>7</xdr:col>
      <xdr:colOff>104775</xdr:colOff>
      <xdr:row>90</xdr:row>
      <xdr:rowOff>609600</xdr:rowOff>
    </xdr:to>
    <xdr:pic>
      <xdr:nvPicPr>
        <xdr:cNvPr id="1006604" name="29 Imagen" descr="D:\Documents and Settings\enotario\Configuración local\Temp\Temporary Internet Files\Content.IE5\0M2ANCCS\MC900442054[1].wmf">
          <a:hlinkClick xmlns:r="http://schemas.openxmlformats.org/officeDocument/2006/relationships" r:id="rId24"/>
          <a:extLst>
            <a:ext uri="{FF2B5EF4-FFF2-40B4-BE49-F238E27FC236}">
              <a16:creationId xmlns:a16="http://schemas.microsoft.com/office/drawing/2014/main" xmlns="" id="{00000000-0008-0000-0800-00000C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05450" y="2410777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542925</xdr:colOff>
      <xdr:row>96</xdr:row>
      <xdr:rowOff>200025</xdr:rowOff>
    </xdr:from>
    <xdr:to>
      <xdr:col>11</xdr:col>
      <xdr:colOff>742950</xdr:colOff>
      <xdr:row>97</xdr:row>
      <xdr:rowOff>0</xdr:rowOff>
    </xdr:to>
    <xdr:pic>
      <xdr:nvPicPr>
        <xdr:cNvPr id="1006605" name="29 Imagen" descr="D:\Documents and Settings\enotario\Configuración local\Temp\Temporary Internet Files\Content.IE5\0M2ANCCS\MC900442054[1].wmf">
          <a:hlinkClick xmlns:r="http://schemas.openxmlformats.org/officeDocument/2006/relationships" r:id="rId25"/>
          <a:extLst>
            <a:ext uri="{FF2B5EF4-FFF2-40B4-BE49-F238E27FC236}">
              <a16:creationId xmlns:a16="http://schemas.microsoft.com/office/drawing/2014/main" xmlns="" id="{00000000-0008-0000-0800-00000D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448800" y="2573655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59</xdr:row>
      <xdr:rowOff>666750</xdr:rowOff>
    </xdr:from>
    <xdr:to>
      <xdr:col>3</xdr:col>
      <xdr:colOff>590550</xdr:colOff>
      <xdr:row>59</xdr:row>
      <xdr:rowOff>876300</xdr:rowOff>
    </xdr:to>
    <xdr:pic>
      <xdr:nvPicPr>
        <xdr:cNvPr id="1006606" name="21 Imagen" descr="D:\Documents and Settings\enotario\Configuración local\Temp\Temporary Internet Files\Content.IE5\0M2ANCCS\MC900442054[1].wmf">
          <a:hlinkClick xmlns:r="http://schemas.openxmlformats.org/officeDocument/2006/relationships" r:id="rId26"/>
          <a:extLst>
            <a:ext uri="{FF2B5EF4-FFF2-40B4-BE49-F238E27FC236}">
              <a16:creationId xmlns:a16="http://schemas.microsoft.com/office/drawing/2014/main" xmlns="" id="{00000000-0008-0000-0800-00000E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600325" y="1549717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1019176</xdr:colOff>
      <xdr:row>24</xdr:row>
      <xdr:rowOff>152401</xdr:rowOff>
    </xdr:from>
    <xdr:to>
      <xdr:col>0</xdr:col>
      <xdr:colOff>1590676</xdr:colOff>
      <xdr:row>25</xdr:row>
      <xdr:rowOff>114300</xdr:rowOff>
    </xdr:to>
    <xdr:sp macro="" textlink="">
      <xdr:nvSpPr>
        <xdr:cNvPr id="34" name="33 Rectángulo">
          <a:extLst>
            <a:ext uri="{FF2B5EF4-FFF2-40B4-BE49-F238E27FC236}">
              <a16:creationId xmlns:a16="http://schemas.microsoft.com/office/drawing/2014/main" xmlns="" id="{00000000-0008-0000-0800-000022000000}"/>
            </a:ext>
          </a:extLst>
        </xdr:cNvPr>
        <xdr:cNvSpPr/>
      </xdr:nvSpPr>
      <xdr:spPr>
        <a:xfrm>
          <a:off x="1019176" y="5505451"/>
          <a:ext cx="571500" cy="180974"/>
        </a:xfrm>
        <a:prstGeom prst="rect">
          <a:avLst/>
        </a:prstGeom>
        <a:solidFill>
          <a:srgbClr val="0099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800" b="1">
              <a:latin typeface="Arial Narrow" panose="020B0606020202030204" pitchFamily="34" charset="0"/>
            </a:rPr>
            <a:t>VOLVER</a:t>
          </a:r>
        </a:p>
      </xdr:txBody>
    </xdr:sp>
    <xdr:clientData/>
  </xdr:twoCellAnchor>
  <xdr:twoCellAnchor editAs="oneCell">
    <xdr:from>
      <xdr:col>13</xdr:col>
      <xdr:colOff>619125</xdr:colOff>
      <xdr:row>25</xdr:row>
      <xdr:rowOff>438150</xdr:rowOff>
    </xdr:from>
    <xdr:to>
      <xdr:col>13</xdr:col>
      <xdr:colOff>819150</xdr:colOff>
      <xdr:row>25</xdr:row>
      <xdr:rowOff>647700</xdr:rowOff>
    </xdr:to>
    <xdr:pic>
      <xdr:nvPicPr>
        <xdr:cNvPr id="1006608" name="19 Imagen" descr="D:\Documents and Settings\enotario\Configuración local\Temp\Temporary Internet Files\Content.IE5\0M2ANCCS\MC900442054[1].wmf">
          <a:hlinkClick xmlns:r="http://schemas.openxmlformats.org/officeDocument/2006/relationships" r:id="rId27"/>
          <a:extLst>
            <a:ext uri="{FF2B5EF4-FFF2-40B4-BE49-F238E27FC236}">
              <a16:creationId xmlns:a16="http://schemas.microsoft.com/office/drawing/2014/main" xmlns="" id="{00000000-0008-0000-0800-000010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182350" y="601027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600075</xdr:colOff>
      <xdr:row>49</xdr:row>
      <xdr:rowOff>152400</xdr:rowOff>
    </xdr:from>
    <xdr:to>
      <xdr:col>3</xdr:col>
      <xdr:colOff>800100</xdr:colOff>
      <xdr:row>49</xdr:row>
      <xdr:rowOff>361950</xdr:rowOff>
    </xdr:to>
    <xdr:pic>
      <xdr:nvPicPr>
        <xdr:cNvPr id="1006609" name="19 Imagen" descr="D:\Documents and Settings\enotario\Configuración local\Temp\Temporary Internet Files\Content.IE5\0M2ANCCS\MC900442054[1].wmf">
          <a:hlinkClick xmlns:r="http://schemas.openxmlformats.org/officeDocument/2006/relationships" r:id="rId28"/>
          <a:extLst>
            <a:ext uri="{FF2B5EF4-FFF2-40B4-BE49-F238E27FC236}">
              <a16:creationId xmlns:a16="http://schemas.microsoft.com/office/drawing/2014/main" xmlns="" id="{00000000-0008-0000-0800-000011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809875" y="1228725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1019176</xdr:colOff>
      <xdr:row>73</xdr:row>
      <xdr:rowOff>152401</xdr:rowOff>
    </xdr:from>
    <xdr:to>
      <xdr:col>0</xdr:col>
      <xdr:colOff>1590676</xdr:colOff>
      <xdr:row>74</xdr:row>
      <xdr:rowOff>114300</xdr:rowOff>
    </xdr:to>
    <xdr:sp macro="" textlink="">
      <xdr:nvSpPr>
        <xdr:cNvPr id="36" name="35 Rectángulo">
          <a:extLst>
            <a:ext uri="{FF2B5EF4-FFF2-40B4-BE49-F238E27FC236}">
              <a16:creationId xmlns:a16="http://schemas.microsoft.com/office/drawing/2014/main" xmlns="" id="{00000000-0008-0000-0800-000024000000}"/>
            </a:ext>
          </a:extLst>
        </xdr:cNvPr>
        <xdr:cNvSpPr/>
      </xdr:nvSpPr>
      <xdr:spPr>
        <a:xfrm>
          <a:off x="1019176" y="5505451"/>
          <a:ext cx="571500" cy="180974"/>
        </a:xfrm>
        <a:prstGeom prst="rect">
          <a:avLst/>
        </a:prstGeom>
        <a:solidFill>
          <a:srgbClr val="0099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800" b="1">
              <a:latin typeface="Arial Narrow" panose="020B0606020202030204" pitchFamily="34" charset="0"/>
            </a:rPr>
            <a:t>VOLVER</a:t>
          </a:r>
        </a:p>
      </xdr:txBody>
    </xdr:sp>
    <xdr:clientData/>
  </xdr:twoCellAnchor>
  <xdr:twoCellAnchor editAs="oneCell">
    <xdr:from>
      <xdr:col>7</xdr:col>
      <xdr:colOff>285750</xdr:colOff>
      <xdr:row>79</xdr:row>
      <xdr:rowOff>666750</xdr:rowOff>
    </xdr:from>
    <xdr:to>
      <xdr:col>7</xdr:col>
      <xdr:colOff>485775</xdr:colOff>
      <xdr:row>80</xdr:row>
      <xdr:rowOff>0</xdr:rowOff>
    </xdr:to>
    <xdr:pic>
      <xdr:nvPicPr>
        <xdr:cNvPr id="1006611" name="25 Imagen" descr="D:\Documents and Settings\enotario\Configuración local\Temp\Temporary Internet Files\Content.IE5\0M2ANCCS\MC900442054[1].wmf">
          <a:hlinkClick xmlns:r="http://schemas.openxmlformats.org/officeDocument/2006/relationships" r:id="rId29"/>
          <a:extLst>
            <a:ext uri="{FF2B5EF4-FFF2-40B4-BE49-F238E27FC236}">
              <a16:creationId xmlns:a16="http://schemas.microsoft.com/office/drawing/2014/main" xmlns="" id="{00000000-0008-0000-0800-000013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886450" y="2084070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28575</xdr:colOff>
      <xdr:row>86</xdr:row>
      <xdr:rowOff>428625</xdr:rowOff>
    </xdr:from>
    <xdr:to>
      <xdr:col>14</xdr:col>
      <xdr:colOff>228600</xdr:colOff>
      <xdr:row>86</xdr:row>
      <xdr:rowOff>638175</xdr:rowOff>
    </xdr:to>
    <xdr:pic>
      <xdr:nvPicPr>
        <xdr:cNvPr id="1006612" name="25 Imagen" descr="D:\Documents and Settings\enotario\Configuración local\Temp\Temporary Internet Files\Content.IE5\0M2ANCCS\MC900442054[1].wmf">
          <a:hlinkClick xmlns:r="http://schemas.openxmlformats.org/officeDocument/2006/relationships" r:id="rId30"/>
          <a:extLst>
            <a:ext uri="{FF2B5EF4-FFF2-40B4-BE49-F238E27FC236}">
              <a16:creationId xmlns:a16="http://schemas.microsoft.com/office/drawing/2014/main" xmlns="" id="{00000000-0008-0000-0800-000014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525250" y="2200275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1019176</xdr:colOff>
      <xdr:row>85</xdr:row>
      <xdr:rowOff>152401</xdr:rowOff>
    </xdr:from>
    <xdr:to>
      <xdr:col>0</xdr:col>
      <xdr:colOff>1590676</xdr:colOff>
      <xdr:row>86</xdr:row>
      <xdr:rowOff>114300</xdr:rowOff>
    </xdr:to>
    <xdr:sp macro="" textlink="">
      <xdr:nvSpPr>
        <xdr:cNvPr id="39" name="38 Rectángulo">
          <a:extLst>
            <a:ext uri="{FF2B5EF4-FFF2-40B4-BE49-F238E27FC236}">
              <a16:creationId xmlns:a16="http://schemas.microsoft.com/office/drawing/2014/main" xmlns="" id="{00000000-0008-0000-0800-000027000000}"/>
            </a:ext>
          </a:extLst>
        </xdr:cNvPr>
        <xdr:cNvSpPr/>
      </xdr:nvSpPr>
      <xdr:spPr>
        <a:xfrm>
          <a:off x="1019176" y="18078451"/>
          <a:ext cx="571500" cy="180974"/>
        </a:xfrm>
        <a:prstGeom prst="rect">
          <a:avLst/>
        </a:prstGeom>
        <a:solidFill>
          <a:srgbClr val="0099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800" b="1">
              <a:latin typeface="Arial Narrow" panose="020B0606020202030204" pitchFamily="34" charset="0"/>
            </a:rPr>
            <a:t>VOLVER</a:t>
          </a:r>
        </a:p>
      </xdr:txBody>
    </xdr:sp>
    <xdr:clientData/>
  </xdr:twoCellAnchor>
  <xdr:twoCellAnchor>
    <xdr:from>
      <xdr:col>0</xdr:col>
      <xdr:colOff>981075</xdr:colOff>
      <xdr:row>101</xdr:row>
      <xdr:rowOff>142875</xdr:rowOff>
    </xdr:from>
    <xdr:to>
      <xdr:col>0</xdr:col>
      <xdr:colOff>1562100</xdr:colOff>
      <xdr:row>103</xdr:row>
      <xdr:rowOff>95249</xdr:rowOff>
    </xdr:to>
    <xdr:sp macro="" textlink="">
      <xdr:nvSpPr>
        <xdr:cNvPr id="40" name="39 Flecha derecha">
          <a:hlinkClick xmlns:r="http://schemas.openxmlformats.org/officeDocument/2006/relationships" r:id="rId31"/>
          <a:extLst>
            <a:ext uri="{FF2B5EF4-FFF2-40B4-BE49-F238E27FC236}">
              <a16:creationId xmlns:a16="http://schemas.microsoft.com/office/drawing/2014/main" xmlns="" id="{00000000-0008-0000-0800-000028000000}"/>
            </a:ext>
          </a:extLst>
        </xdr:cNvPr>
        <xdr:cNvSpPr/>
      </xdr:nvSpPr>
      <xdr:spPr>
        <a:xfrm rot="10800000">
          <a:off x="981075" y="20669250"/>
          <a:ext cx="581025" cy="371474"/>
        </a:xfrm>
        <a:prstGeom prst="rightArrow">
          <a:avLst/>
        </a:prstGeom>
        <a:solidFill>
          <a:srgbClr val="0099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10</xdr:col>
      <xdr:colOff>752475</xdr:colOff>
      <xdr:row>104</xdr:row>
      <xdr:rowOff>200025</xdr:rowOff>
    </xdr:from>
    <xdr:to>
      <xdr:col>11</xdr:col>
      <xdr:colOff>57150</xdr:colOff>
      <xdr:row>104</xdr:row>
      <xdr:rowOff>409575</xdr:rowOff>
    </xdr:to>
    <xdr:pic>
      <xdr:nvPicPr>
        <xdr:cNvPr id="1006615" name="25 Imagen" descr="D:\Documents and Settings\enotario\Configuración local\Temp\Temporary Internet Files\Content.IE5\0M2ANCCS\MC900442054[1].wmf">
          <a:hlinkClick xmlns:r="http://schemas.openxmlformats.org/officeDocument/2006/relationships" r:id="rId32"/>
          <a:extLst>
            <a:ext uri="{FF2B5EF4-FFF2-40B4-BE49-F238E27FC236}">
              <a16:creationId xmlns:a16="http://schemas.microsoft.com/office/drawing/2014/main" xmlns="" id="{00000000-0008-0000-0800-000017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63000" y="2769870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1019176</xdr:colOff>
      <xdr:row>103</xdr:row>
      <xdr:rowOff>152401</xdr:rowOff>
    </xdr:from>
    <xdr:to>
      <xdr:col>0</xdr:col>
      <xdr:colOff>1590676</xdr:colOff>
      <xdr:row>104</xdr:row>
      <xdr:rowOff>114300</xdr:rowOff>
    </xdr:to>
    <xdr:sp macro="" textlink="">
      <xdr:nvSpPr>
        <xdr:cNvPr id="43" name="42 Rectángulo">
          <a:extLst>
            <a:ext uri="{FF2B5EF4-FFF2-40B4-BE49-F238E27FC236}">
              <a16:creationId xmlns:a16="http://schemas.microsoft.com/office/drawing/2014/main" xmlns="" id="{00000000-0008-0000-0800-00002B000000}"/>
            </a:ext>
          </a:extLst>
        </xdr:cNvPr>
        <xdr:cNvSpPr/>
      </xdr:nvSpPr>
      <xdr:spPr>
        <a:xfrm>
          <a:off x="1019176" y="21097876"/>
          <a:ext cx="571500" cy="180974"/>
        </a:xfrm>
        <a:prstGeom prst="rect">
          <a:avLst/>
        </a:prstGeom>
        <a:solidFill>
          <a:srgbClr val="0099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800" b="1">
              <a:latin typeface="Arial Narrow" panose="020B0606020202030204" pitchFamily="34" charset="0"/>
            </a:rPr>
            <a:t>VOLVER</a:t>
          </a:r>
        </a:p>
      </xdr:txBody>
    </xdr:sp>
    <xdr:clientData/>
  </xdr:twoCellAnchor>
  <xdr:twoCellAnchor editAs="oneCell">
    <xdr:from>
      <xdr:col>6</xdr:col>
      <xdr:colOff>542925</xdr:colOff>
      <xdr:row>106</xdr:row>
      <xdr:rowOff>209550</xdr:rowOff>
    </xdr:from>
    <xdr:to>
      <xdr:col>7</xdr:col>
      <xdr:colOff>171450</xdr:colOff>
      <xdr:row>106</xdr:row>
      <xdr:rowOff>419100</xdr:rowOff>
    </xdr:to>
    <xdr:pic>
      <xdr:nvPicPr>
        <xdr:cNvPr id="1006617" name="25 Imagen" descr="D:\Documents and Settings\enotario\Configuración local\Temp\Temporary Internet Files\Content.IE5\0M2ANCCS\MC900442054[1].wmf">
          <a:hlinkClick xmlns:r="http://schemas.openxmlformats.org/officeDocument/2006/relationships" r:id="rId33"/>
          <a:extLst>
            <a:ext uri="{FF2B5EF4-FFF2-40B4-BE49-F238E27FC236}">
              <a16:creationId xmlns:a16="http://schemas.microsoft.com/office/drawing/2014/main" xmlns="" id="{00000000-0008-0000-0800-000019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72125" y="2824162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85725</xdr:colOff>
      <xdr:row>81</xdr:row>
      <xdr:rowOff>228600</xdr:rowOff>
    </xdr:from>
    <xdr:to>
      <xdr:col>9</xdr:col>
      <xdr:colOff>285750</xdr:colOff>
      <xdr:row>81</xdr:row>
      <xdr:rowOff>438150</xdr:rowOff>
    </xdr:to>
    <xdr:pic>
      <xdr:nvPicPr>
        <xdr:cNvPr id="1006619" name="25 Imagen" descr="D:\Documents and Settings\enotario\Configuración local\Temp\Temporary Internet Files\Content.IE5\0M2ANCCS\MC900442054[1].wmf">
          <a:hlinkClick xmlns:r="http://schemas.openxmlformats.org/officeDocument/2006/relationships" r:id="rId34"/>
          <a:extLst>
            <a:ext uri="{FF2B5EF4-FFF2-40B4-BE49-F238E27FC236}">
              <a16:creationId xmlns:a16="http://schemas.microsoft.com/office/drawing/2014/main" xmlns="" id="{00000000-0008-0000-0800-00001B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53275" y="2060257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0</xdr:rowOff>
    </xdr:from>
    <xdr:to>
      <xdr:col>1</xdr:col>
      <xdr:colOff>28576</xdr:colOff>
      <xdr:row>1</xdr:row>
      <xdr:rowOff>0</xdr:rowOff>
    </xdr:to>
    <xdr:pic>
      <xdr:nvPicPr>
        <xdr:cNvPr id="42" name="Imagen 41"/>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9525" y="0"/>
          <a:ext cx="1781176" cy="457200"/>
        </a:xfrm>
        <a:prstGeom prst="rect">
          <a:avLst/>
        </a:prstGeom>
      </xdr:spPr>
    </xdr:pic>
    <xdr:clientData/>
  </xdr:twoCellAnchor>
  <xdr:twoCellAnchor editAs="absolute">
    <xdr:from>
      <xdr:col>2</xdr:col>
      <xdr:colOff>19050</xdr:colOff>
      <xdr:row>0</xdr:row>
      <xdr:rowOff>95250</xdr:rowOff>
    </xdr:from>
    <xdr:to>
      <xdr:col>3</xdr:col>
      <xdr:colOff>123825</xdr:colOff>
      <xdr:row>0</xdr:row>
      <xdr:rowOff>371475</xdr:rowOff>
    </xdr:to>
    <xdr:sp macro="" textlink="">
      <xdr:nvSpPr>
        <xdr:cNvPr id="41" name="7 Flecha derecha">
          <a:hlinkClick xmlns:r="http://schemas.openxmlformats.org/officeDocument/2006/relationships" r:id="rId36"/>
          <a:extLst>
            <a:ext uri="{FF2B5EF4-FFF2-40B4-BE49-F238E27FC236}">
              <a16:creationId xmlns:a16="http://schemas.microsoft.com/office/drawing/2014/main" xmlns="" id="{00000000-0008-0000-0700-000008000000}"/>
            </a:ext>
          </a:extLst>
        </xdr:cNvPr>
        <xdr:cNvSpPr/>
      </xdr:nvSpPr>
      <xdr:spPr>
        <a:xfrm>
          <a:off x="1952625" y="95250"/>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8</xdr:col>
      <xdr:colOff>104775</xdr:colOff>
      <xdr:row>61</xdr:row>
      <xdr:rowOff>238125</xdr:rowOff>
    </xdr:from>
    <xdr:to>
      <xdr:col>8</xdr:col>
      <xdr:colOff>304800</xdr:colOff>
      <xdr:row>62</xdr:row>
      <xdr:rowOff>161925</xdr:rowOff>
    </xdr:to>
    <xdr:pic>
      <xdr:nvPicPr>
        <xdr:cNvPr id="45" name="26 Imagen" descr="D:\Documents and Settings\enotario\Configuración local\Temp\Temporary Internet Files\Content.IE5\0M2ANCCS\MC900442054[1].wmf">
          <a:hlinkClick xmlns:r="http://schemas.openxmlformats.org/officeDocument/2006/relationships" r:id="rId19"/>
          <a:extLst>
            <a:ext uri="{FF2B5EF4-FFF2-40B4-BE49-F238E27FC236}">
              <a16:creationId xmlns:a16="http://schemas.microsoft.com/office/drawing/2014/main" xmlns="" id="{00000000-0008-0000-0800-000007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276975" y="1617345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733425</xdr:colOff>
      <xdr:row>80</xdr:row>
      <xdr:rowOff>66675</xdr:rowOff>
    </xdr:from>
    <xdr:ext cx="200025" cy="209550"/>
    <xdr:pic>
      <xdr:nvPicPr>
        <xdr:cNvPr id="44" name="25 Imagen" descr="D:\Documents and Settings\enotario\Configuración local\Temp\Temporary Internet Files\Content.IE5\0M2ANCCS\MC900442054[1].wmf">
          <a:hlinkClick xmlns:r="http://schemas.openxmlformats.org/officeDocument/2006/relationships" r:id="rId37"/>
          <a:extLst>
            <a:ext uri="{FF2B5EF4-FFF2-40B4-BE49-F238E27FC236}">
              <a16:creationId xmlns:a16="http://schemas.microsoft.com/office/drawing/2014/main" xmlns="" id="{00000000-0008-0000-0800-00001B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43950" y="2111692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miteco.gob.es/es/cambio-climatico/temas/mitigacion-politicas-y-medidas/guia_huella_carbono_tcm30-479093.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gdo.cnmc.es/CNE/resumenGdo.do?anio=2015" TargetMode="External"/><Relationship Id="rId13" Type="http://schemas.openxmlformats.org/officeDocument/2006/relationships/hyperlink" Target="http://gdo.cnmc.es/CNE/resumenGdo.do?anio=2015" TargetMode="External"/><Relationship Id="rId18" Type="http://schemas.openxmlformats.org/officeDocument/2006/relationships/hyperlink" Target="http://gdo.cnmc.es/CNE/resumenGdo.do?anio=2015" TargetMode="External"/><Relationship Id="rId3" Type="http://schemas.openxmlformats.org/officeDocument/2006/relationships/hyperlink" Target="http://gdo.cnmc.es/CNE/resumenGdo.do?anio=2011" TargetMode="External"/><Relationship Id="rId21" Type="http://schemas.openxmlformats.org/officeDocument/2006/relationships/printerSettings" Target="../printerSettings/printerSettings8.bin"/><Relationship Id="rId7" Type="http://schemas.openxmlformats.org/officeDocument/2006/relationships/hyperlink" Target="http://gdo.cnmc.es/CNE/resumenGdo.do?anio=2015" TargetMode="External"/><Relationship Id="rId12" Type="http://schemas.openxmlformats.org/officeDocument/2006/relationships/hyperlink" Target="http://gdo.cnmc.es/CNE/resumenGdo.do?anio=2017" TargetMode="External"/><Relationship Id="rId17" Type="http://schemas.openxmlformats.org/officeDocument/2006/relationships/hyperlink" Target="http://gdo.cnmc.es/CNE/resumenGdo.do?anio=2017" TargetMode="External"/><Relationship Id="rId2" Type="http://schemas.openxmlformats.org/officeDocument/2006/relationships/hyperlink" Target="http://gdo.cnmc.es/CNE/resumenGdo.do?anio=2010" TargetMode="External"/><Relationship Id="rId16" Type="http://schemas.openxmlformats.org/officeDocument/2006/relationships/hyperlink" Target="http://gdo.cnmc.es/CNE/resumenGdo.do?anio=2015" TargetMode="External"/><Relationship Id="rId20" Type="http://schemas.openxmlformats.org/officeDocument/2006/relationships/hyperlink" Target="https://gdo.cnmc.es/CNE/resumenGdo.do?anio=2019" TargetMode="External"/><Relationship Id="rId1" Type="http://schemas.openxmlformats.org/officeDocument/2006/relationships/hyperlink" Target="http://gdo.cnmc.es/CNE/resumenGdo.do?anio=2009" TargetMode="External"/><Relationship Id="rId6" Type="http://schemas.openxmlformats.org/officeDocument/2006/relationships/hyperlink" Target="http://gdo.cnmc.es/CNE/resumenGdo.do?anio=2014" TargetMode="External"/><Relationship Id="rId11" Type="http://schemas.openxmlformats.org/officeDocument/2006/relationships/hyperlink" Target="http://gdo.cnmc.es/CNE/resumenGdo.do?anio=2015" TargetMode="External"/><Relationship Id="rId5" Type="http://schemas.openxmlformats.org/officeDocument/2006/relationships/hyperlink" Target="http://gdo.cnmc.es/CNE/resumenGdo.do?anio=2013" TargetMode="External"/><Relationship Id="rId15" Type="http://schemas.openxmlformats.org/officeDocument/2006/relationships/hyperlink" Target="https://gdo.cnmc.es/CNE/resumenGdo.do?anio=2018" TargetMode="External"/><Relationship Id="rId10" Type="http://schemas.openxmlformats.org/officeDocument/2006/relationships/hyperlink" Target="https://gdo.cnmc.es/CNE/resumenGdo.do?anio=2016" TargetMode="External"/><Relationship Id="rId19" Type="http://schemas.openxmlformats.org/officeDocument/2006/relationships/hyperlink" Target="https://gdo.cnmc.es/CNE/resumenGdo.do?anio=2019" TargetMode="External"/><Relationship Id="rId4" Type="http://schemas.openxmlformats.org/officeDocument/2006/relationships/hyperlink" Target="http://gdo.cnmc.es/CNE/resumenGdo.do?anio=2012" TargetMode="External"/><Relationship Id="rId9" Type="http://schemas.openxmlformats.org/officeDocument/2006/relationships/hyperlink" Target="http://gdo.cnmc.es/CNE/resumenGdo.do?anio=2015" TargetMode="External"/><Relationship Id="rId14" Type="http://schemas.openxmlformats.org/officeDocument/2006/relationships/hyperlink" Target="https://gdo.cnmc.es/CNE/resumenGdo.do?anio=2017" TargetMode="External"/><Relationship Id="rId2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hyperlink" Target="https://gdo.cnmc.es/CNE/resumenGdo.do?anio=" TargetMode="External"/><Relationship Id="rId7" Type="http://schemas.openxmlformats.org/officeDocument/2006/relationships/drawing" Target="../drawings/drawing9.xml"/><Relationship Id="rId2" Type="http://schemas.openxmlformats.org/officeDocument/2006/relationships/hyperlink" Target="http://coches.idae.es/" TargetMode="External"/><Relationship Id="rId1" Type="http://schemas.openxmlformats.org/officeDocument/2006/relationships/hyperlink" Target="http://eur-lex.europa.eu/LexUriServ/LexUriServ.do?uri=OJ:L:2003:124:0036:0041:es:PDF" TargetMode="External"/><Relationship Id="rId6" Type="http://schemas.openxmlformats.org/officeDocument/2006/relationships/printerSettings" Target="../printerSettings/printerSettings9.bin"/><Relationship Id="rId5" Type="http://schemas.openxmlformats.org/officeDocument/2006/relationships/hyperlink" Target="https://energia.gob.es/es-es/Servicios/Paginas/consultasdecarburantes.aspx" TargetMode="External"/><Relationship Id="rId4" Type="http://schemas.openxmlformats.org/officeDocument/2006/relationships/hyperlink" Target="https://www.ine.es/dyngs/INEbase/es/operacion.htm?c=Estadistica_C&amp;cid=1254736177032&amp;menu=ultiDatos&amp;idp=125473597661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2:M44"/>
  <sheetViews>
    <sheetView showRowColHeaders="0" topLeftCell="A7" zoomScaleNormal="100" zoomScaleSheetLayoutView="100" workbookViewId="0">
      <selection activeCell="O11" sqref="O11"/>
    </sheetView>
  </sheetViews>
  <sheetFormatPr baseColWidth="10" defaultRowHeight="16.5" x14ac:dyDescent="0.3"/>
  <cols>
    <col min="1" max="1" width="13.5703125" style="30" customWidth="1"/>
    <col min="2" max="3" width="3.42578125" style="30" customWidth="1"/>
    <col min="4" max="4" width="3.7109375" style="30" customWidth="1"/>
    <col min="5" max="5" width="11.42578125" style="30"/>
    <col min="6" max="6" width="32.85546875" style="30" customWidth="1"/>
    <col min="7" max="7" width="36" style="30" customWidth="1"/>
    <col min="8" max="8" width="3.7109375" style="30" customWidth="1"/>
    <col min="9" max="9" width="11.42578125" style="30"/>
    <col min="10" max="11" width="13.140625" style="30" customWidth="1"/>
    <col min="12" max="12" width="6.140625" style="30" customWidth="1"/>
    <col min="13" max="13" width="19" style="30" customWidth="1"/>
    <col min="14" max="14" width="3.7109375" style="30" customWidth="1"/>
    <col min="15" max="16384" width="11.42578125" style="30"/>
  </cols>
  <sheetData>
    <row r="2" spans="1:13" ht="21.75" customHeight="1" x14ac:dyDescent="0.3">
      <c r="G2" s="115"/>
    </row>
    <row r="3" spans="1:13" s="55" customFormat="1" ht="22.5" customHeight="1" x14ac:dyDescent="0.3">
      <c r="A3" s="30"/>
      <c r="B3" s="30"/>
      <c r="C3" s="30"/>
      <c r="D3" s="30"/>
      <c r="E3" s="30"/>
      <c r="F3" s="30"/>
      <c r="G3" s="30"/>
      <c r="H3" s="30"/>
      <c r="I3" s="30"/>
      <c r="J3" s="30"/>
      <c r="K3" s="30"/>
      <c r="L3" s="30"/>
      <c r="M3" s="30"/>
    </row>
    <row r="4" spans="1:13" ht="22.5" customHeight="1" x14ac:dyDescent="0.3">
      <c r="E4" s="602" t="s">
        <v>887</v>
      </c>
      <c r="F4" s="602"/>
      <c r="G4" s="602"/>
      <c r="H4" s="602"/>
      <c r="I4" s="602"/>
      <c r="J4" s="602"/>
      <c r="K4" s="602"/>
      <c r="L4" s="56"/>
    </row>
    <row r="5" spans="1:13" ht="16.5" customHeight="1" x14ac:dyDescent="0.3">
      <c r="E5" s="602"/>
      <c r="F5" s="602"/>
      <c r="G5" s="602"/>
      <c r="H5" s="602"/>
      <c r="I5" s="602"/>
      <c r="J5" s="602"/>
      <c r="K5" s="602"/>
      <c r="M5" s="601" t="s">
        <v>1016</v>
      </c>
    </row>
    <row r="6" spans="1:13" ht="16.5" customHeight="1" x14ac:dyDescent="0.3">
      <c r="E6" s="602"/>
      <c r="F6" s="602"/>
      <c r="G6" s="602"/>
      <c r="H6" s="602"/>
      <c r="I6" s="602"/>
      <c r="J6" s="602"/>
      <c r="K6" s="602"/>
      <c r="L6" s="56"/>
      <c r="M6" s="601"/>
    </row>
    <row r="7" spans="1:13" s="55" customFormat="1" ht="20.25" customHeight="1" x14ac:dyDescent="0.25">
      <c r="A7" s="56"/>
      <c r="B7" s="56"/>
      <c r="C7" s="56"/>
      <c r="D7" s="56"/>
      <c r="E7" s="602"/>
      <c r="F7" s="602"/>
      <c r="G7" s="602"/>
      <c r="H7" s="602"/>
      <c r="I7" s="602"/>
      <c r="J7" s="602"/>
      <c r="K7" s="602"/>
      <c r="L7" s="56"/>
      <c r="M7" s="56"/>
    </row>
    <row r="8" spans="1:13" s="55" customFormat="1" ht="17.25" customHeight="1" x14ac:dyDescent="0.25">
      <c r="A8" s="56"/>
      <c r="B8" s="56"/>
      <c r="C8" s="56"/>
      <c r="D8" s="56"/>
      <c r="E8" s="56"/>
      <c r="F8" s="56"/>
      <c r="G8" s="56"/>
      <c r="H8" s="56"/>
      <c r="I8" s="56"/>
      <c r="J8" s="56"/>
      <c r="K8" s="56"/>
      <c r="L8" s="56"/>
      <c r="M8" s="56"/>
    </row>
    <row r="9" spans="1:13" ht="20.100000000000001" customHeight="1" x14ac:dyDescent="0.3">
      <c r="B9" s="57" t="s">
        <v>68</v>
      </c>
      <c r="C9" s="57"/>
      <c r="D9" s="57"/>
      <c r="E9" s="57"/>
      <c r="F9" s="57"/>
      <c r="G9" s="57"/>
      <c r="H9" s="57"/>
      <c r="I9" s="57"/>
      <c r="J9" s="57"/>
      <c r="K9" s="57"/>
      <c r="L9" s="57"/>
      <c r="M9" s="57"/>
    </row>
    <row r="10" spans="1:13" s="563" customFormat="1" ht="14.25" customHeight="1" x14ac:dyDescent="0.25">
      <c r="A10" s="56"/>
      <c r="B10" s="605" t="s">
        <v>937</v>
      </c>
      <c r="C10" s="605"/>
      <c r="D10" s="605"/>
      <c r="E10" s="605"/>
      <c r="F10" s="605"/>
      <c r="G10" s="605"/>
      <c r="H10" s="605"/>
      <c r="I10" s="605"/>
      <c r="J10" s="605"/>
      <c r="K10" s="605"/>
      <c r="L10" s="605"/>
      <c r="M10" s="605"/>
    </row>
    <row r="11" spans="1:13" ht="26.25" customHeight="1" x14ac:dyDescent="0.3">
      <c r="B11" s="605"/>
      <c r="C11" s="605"/>
      <c r="D11" s="605"/>
      <c r="E11" s="605"/>
      <c r="F11" s="605"/>
      <c r="G11" s="605"/>
      <c r="H11" s="605"/>
      <c r="I11" s="605"/>
      <c r="J11" s="605"/>
      <c r="K11" s="605"/>
      <c r="L11" s="605"/>
      <c r="M11" s="605"/>
    </row>
    <row r="12" spans="1:13" ht="8.25" customHeight="1" x14ac:dyDescent="0.3"/>
    <row r="13" spans="1:13" s="58" customFormat="1" ht="18" x14ac:dyDescent="0.25">
      <c r="C13" s="603" t="s">
        <v>73</v>
      </c>
      <c r="D13" s="603"/>
      <c r="E13" s="604" t="s">
        <v>12</v>
      </c>
      <c r="F13" s="604"/>
      <c r="G13" s="604"/>
      <c r="H13" s="604"/>
      <c r="I13" s="604"/>
      <c r="J13" s="604"/>
      <c r="K13" s="604"/>
      <c r="L13" s="604"/>
    </row>
    <row r="14" spans="1:13" s="58" customFormat="1" ht="7.5" customHeight="1" x14ac:dyDescent="0.25">
      <c r="B14" s="59"/>
      <c r="C14" s="59"/>
      <c r="D14" s="59"/>
      <c r="E14" s="60"/>
      <c r="F14" s="59"/>
    </row>
    <row r="15" spans="1:13" s="58" customFormat="1" ht="18" x14ac:dyDescent="0.25">
      <c r="B15" s="61"/>
      <c r="C15" s="603" t="s">
        <v>74</v>
      </c>
      <c r="D15" s="603"/>
      <c r="E15" s="604" t="s">
        <v>69</v>
      </c>
      <c r="F15" s="604"/>
      <c r="G15" s="604"/>
      <c r="H15" s="604"/>
      <c r="I15" s="604"/>
      <c r="J15" s="604"/>
      <c r="K15" s="604"/>
      <c r="L15" s="604"/>
    </row>
    <row r="16" spans="1:13" s="58" customFormat="1" ht="7.5" customHeight="1" x14ac:dyDescent="0.25">
      <c r="B16" s="61"/>
      <c r="C16" s="61"/>
      <c r="D16" s="59"/>
      <c r="E16" s="60"/>
      <c r="F16" s="59"/>
    </row>
    <row r="17" spans="2:12" s="58" customFormat="1" ht="18" x14ac:dyDescent="0.25">
      <c r="B17" s="61"/>
      <c r="C17" s="603" t="s">
        <v>75</v>
      </c>
      <c r="D17" s="603"/>
      <c r="E17" s="604" t="s">
        <v>70</v>
      </c>
      <c r="F17" s="604"/>
      <c r="G17" s="604"/>
      <c r="H17" s="604"/>
      <c r="I17" s="604"/>
      <c r="J17" s="604"/>
      <c r="K17" s="604"/>
      <c r="L17" s="604"/>
    </row>
    <row r="18" spans="2:12" s="58" customFormat="1" ht="7.5" customHeight="1" x14ac:dyDescent="0.25">
      <c r="B18" s="61"/>
      <c r="C18" s="61"/>
      <c r="D18" s="59"/>
      <c r="E18" s="60"/>
      <c r="F18" s="59"/>
    </row>
    <row r="19" spans="2:12" s="58" customFormat="1" ht="18" x14ac:dyDescent="0.25">
      <c r="B19" s="61"/>
      <c r="C19" s="603" t="s">
        <v>76</v>
      </c>
      <c r="D19" s="603"/>
      <c r="E19" s="604" t="s">
        <v>71</v>
      </c>
      <c r="F19" s="604"/>
      <c r="G19" s="604"/>
      <c r="H19" s="604"/>
      <c r="I19" s="604"/>
      <c r="J19" s="604"/>
      <c r="K19" s="604"/>
      <c r="L19" s="604"/>
    </row>
    <row r="20" spans="2:12" s="58" customFormat="1" ht="7.5" customHeight="1" x14ac:dyDescent="0.25">
      <c r="B20" s="61"/>
      <c r="C20" s="61"/>
      <c r="D20" s="59"/>
      <c r="E20" s="60"/>
      <c r="F20" s="59"/>
    </row>
    <row r="21" spans="2:12" s="58" customFormat="1" ht="18" x14ac:dyDescent="0.25">
      <c r="B21" s="61"/>
      <c r="C21" s="603" t="s">
        <v>77</v>
      </c>
      <c r="D21" s="603"/>
      <c r="E21" s="604" t="s">
        <v>247</v>
      </c>
      <c r="F21" s="604"/>
      <c r="G21" s="604"/>
      <c r="H21" s="604"/>
      <c r="I21" s="604"/>
      <c r="J21" s="604"/>
      <c r="K21" s="604"/>
      <c r="L21" s="604"/>
    </row>
    <row r="22" spans="2:12" s="58" customFormat="1" ht="7.5" customHeight="1" x14ac:dyDescent="0.25">
      <c r="B22" s="61"/>
      <c r="C22" s="61"/>
      <c r="D22" s="59"/>
      <c r="E22" s="60"/>
      <c r="F22" s="59"/>
    </row>
    <row r="23" spans="2:12" s="58" customFormat="1" ht="18" x14ac:dyDescent="0.25">
      <c r="B23" s="61"/>
      <c r="C23" s="603" t="s">
        <v>78</v>
      </c>
      <c r="D23" s="603"/>
      <c r="E23" s="604" t="s">
        <v>72</v>
      </c>
      <c r="F23" s="604"/>
      <c r="G23" s="604"/>
      <c r="H23" s="604"/>
      <c r="I23" s="604"/>
      <c r="J23" s="604"/>
      <c r="K23" s="604"/>
      <c r="L23" s="604"/>
    </row>
    <row r="24" spans="2:12" s="58" customFormat="1" ht="7.5" customHeight="1" x14ac:dyDescent="0.25">
      <c r="B24" s="61"/>
      <c r="C24" s="61"/>
      <c r="D24" s="59"/>
      <c r="E24" s="60"/>
      <c r="F24" s="59"/>
    </row>
    <row r="25" spans="2:12" s="58" customFormat="1" ht="18" x14ac:dyDescent="0.25">
      <c r="B25" s="61"/>
      <c r="C25" s="603" t="s">
        <v>79</v>
      </c>
      <c r="D25" s="603"/>
      <c r="E25" s="604" t="s">
        <v>1000</v>
      </c>
      <c r="F25" s="604"/>
      <c r="G25" s="604"/>
      <c r="H25" s="604"/>
      <c r="I25" s="604"/>
      <c r="J25" s="604"/>
      <c r="K25" s="604"/>
      <c r="L25" s="604"/>
    </row>
    <row r="26" spans="2:12" ht="9" customHeight="1" x14ac:dyDescent="0.3">
      <c r="D26" s="62"/>
    </row>
    <row r="27" spans="2:12" s="58" customFormat="1" ht="18" x14ac:dyDescent="0.25">
      <c r="B27" s="61"/>
      <c r="C27" s="603" t="s">
        <v>507</v>
      </c>
      <c r="D27" s="603"/>
      <c r="E27" s="604" t="s">
        <v>505</v>
      </c>
      <c r="F27" s="604"/>
      <c r="G27" s="604"/>
      <c r="H27" s="604"/>
      <c r="I27" s="604"/>
      <c r="J27" s="604"/>
      <c r="K27" s="604"/>
      <c r="L27" s="604"/>
    </row>
    <row r="28" spans="2:12" ht="9" customHeight="1" x14ac:dyDescent="0.3">
      <c r="D28" s="62"/>
    </row>
    <row r="29" spans="2:12" s="58" customFormat="1" ht="18" x14ac:dyDescent="0.25">
      <c r="B29" s="61"/>
      <c r="C29" s="603" t="s">
        <v>508</v>
      </c>
      <c r="D29" s="603"/>
      <c r="E29" s="604" t="s">
        <v>926</v>
      </c>
      <c r="F29" s="604"/>
      <c r="G29" s="604"/>
      <c r="H29" s="604"/>
      <c r="I29" s="604"/>
      <c r="J29" s="604"/>
      <c r="K29" s="604"/>
      <c r="L29" s="604"/>
    </row>
    <row r="30" spans="2:12" ht="9" customHeight="1" x14ac:dyDescent="0.3">
      <c r="D30" s="62"/>
    </row>
    <row r="31" spans="2:12" s="58" customFormat="1" ht="18" x14ac:dyDescent="0.25">
      <c r="B31" s="61"/>
      <c r="C31" s="603" t="s">
        <v>925</v>
      </c>
      <c r="D31" s="603"/>
      <c r="E31" s="604" t="s">
        <v>506</v>
      </c>
      <c r="F31" s="604"/>
      <c r="G31" s="604"/>
      <c r="H31" s="604"/>
      <c r="I31" s="604"/>
      <c r="J31" s="604"/>
      <c r="K31" s="604"/>
      <c r="L31" s="604"/>
    </row>
    <row r="32" spans="2:12" ht="9" customHeight="1" x14ac:dyDescent="0.3">
      <c r="D32" s="62"/>
    </row>
    <row r="33" spans="2:13" ht="20.100000000000001" customHeight="1" x14ac:dyDescent="0.3">
      <c r="B33" s="57" t="s">
        <v>86</v>
      </c>
      <c r="C33" s="57"/>
      <c r="D33" s="57"/>
      <c r="E33" s="57"/>
      <c r="F33" s="57"/>
      <c r="G33" s="57"/>
      <c r="H33" s="57"/>
      <c r="I33" s="57"/>
      <c r="J33" s="57"/>
      <c r="K33" s="57"/>
      <c r="L33" s="57"/>
      <c r="M33" s="57"/>
    </row>
    <row r="34" spans="2:13" ht="9.75" customHeight="1" x14ac:dyDescent="0.3"/>
    <row r="35" spans="2:13" ht="6.75" customHeight="1" x14ac:dyDescent="0.3"/>
    <row r="36" spans="2:13" x14ac:dyDescent="0.3">
      <c r="D36" s="63"/>
      <c r="H36" s="63"/>
    </row>
    <row r="37" spans="2:13" ht="15" customHeight="1" x14ac:dyDescent="0.3"/>
    <row r="38" spans="2:13" x14ac:dyDescent="0.3">
      <c r="D38" s="64"/>
      <c r="E38" s="564" t="s">
        <v>80</v>
      </c>
      <c r="F38" s="65"/>
      <c r="G38" s="66"/>
      <c r="H38" s="67"/>
      <c r="I38" s="564" t="s">
        <v>83</v>
      </c>
    </row>
    <row r="39" spans="2:13" x14ac:dyDescent="0.3">
      <c r="D39" s="68"/>
      <c r="E39" s="564" t="s">
        <v>81</v>
      </c>
      <c r="F39" s="65"/>
      <c r="G39" s="66"/>
      <c r="H39" s="69"/>
      <c r="I39" s="564" t="s">
        <v>84</v>
      </c>
    </row>
    <row r="40" spans="2:13" x14ac:dyDescent="0.3">
      <c r="D40" s="70"/>
      <c r="E40" s="565" t="s">
        <v>82</v>
      </c>
      <c r="F40" s="65"/>
      <c r="G40" s="66"/>
      <c r="H40" s="71"/>
      <c r="I40" s="564" t="s">
        <v>85</v>
      </c>
    </row>
    <row r="41" spans="2:13" x14ac:dyDescent="0.3">
      <c r="E41" s="66"/>
      <c r="F41" s="66"/>
      <c r="G41" s="66"/>
    </row>
    <row r="42" spans="2:13" ht="13.5" customHeight="1" thickBot="1" x14ac:dyDescent="0.35">
      <c r="M42" s="30" t="s">
        <v>22</v>
      </c>
    </row>
    <row r="43" spans="2:13" ht="17.25" thickBot="1" x14ac:dyDescent="0.35">
      <c r="F43" s="422" t="s">
        <v>93</v>
      </c>
      <c r="G43" s="423"/>
      <c r="H43" s="424"/>
      <c r="I43" s="425"/>
    </row>
    <row r="44" spans="2:13" ht="11.25" customHeight="1" x14ac:dyDescent="0.3"/>
  </sheetData>
  <sheetProtection algorithmName="SHA-512" hashValue="yFQ/iuLIyNSCvfNAl9IVOcebeqEUhApWcfZY2LSSqyMoa5tZVRL3bzHiUuebyOBA0yhhYWJK0Blwu7MYOFKroQ==" saltValue="+/gWIZz6jcvQbMc9bHUw9A==" spinCount="100000" sheet="1" objects="1" scenarios="1"/>
  <protectedRanges>
    <protectedRange sqref="F77" name="Rango1"/>
  </protectedRanges>
  <mergeCells count="23">
    <mergeCell ref="E27:L27"/>
    <mergeCell ref="E31:L31"/>
    <mergeCell ref="C27:D27"/>
    <mergeCell ref="C31:D31"/>
    <mergeCell ref="C19:D19"/>
    <mergeCell ref="C21:D21"/>
    <mergeCell ref="C25:D25"/>
    <mergeCell ref="E23:L23"/>
    <mergeCell ref="E25:L25"/>
    <mergeCell ref="E21:L21"/>
    <mergeCell ref="C29:D29"/>
    <mergeCell ref="E29:L29"/>
    <mergeCell ref="M5:M6"/>
    <mergeCell ref="E4:K7"/>
    <mergeCell ref="C23:D23"/>
    <mergeCell ref="C13:D13"/>
    <mergeCell ref="C15:D15"/>
    <mergeCell ref="C17:D17"/>
    <mergeCell ref="E13:L13"/>
    <mergeCell ref="E15:L15"/>
    <mergeCell ref="E17:L17"/>
    <mergeCell ref="E19:L19"/>
    <mergeCell ref="B10:M11"/>
  </mergeCells>
  <phoneticPr fontId="3" type="noConversion"/>
  <conditionalFormatting sqref="D39">
    <cfRule type="expression" dxfId="547" priority="1" stopIfTrue="1">
      <formula>D39=""</formula>
    </cfRule>
  </conditionalFormatting>
  <hyperlinks>
    <hyperlink ref="E15" location="'2_Combustibles fósiles'!A1" display="HC Alcance 1: Combustibles fósiles"/>
    <hyperlink ref="E17" location="'3_Fluorados'!A1" display="HC Alcance 1: Fugas de gases fluorados (equipos de climatización y refrigeración)"/>
    <hyperlink ref="E19" location="'4_Electricidad'!A1" display="HC Alcance 2: Electricidad"/>
    <hyperlink ref="E21" location="'5_Información adicional'!A1" display="Información adicional: renovables"/>
    <hyperlink ref="E23" location="'6_Resultados'!A1" display="Informe final_Resultados"/>
    <hyperlink ref="E13" location="'1_Datos generales organización'!A1" display="Datos generales de la organización"/>
    <hyperlink ref="E25" location="'7_Factores de emisión'!A1" display="Factores de emisión"/>
    <hyperlink ref="E27:L27" location="'8. Observaciones'!A1" display="Observaciones / Explicaciones. Ayuda para la correcta cumplimentación"/>
    <hyperlink ref="E31:L31" location="'10. Revisiones calculadora'!A1" display="Revisiones de la calculadora"/>
    <hyperlink ref="E29:L29" location="'9. Consumos. Hoja de trabajo'!A1" display="Consumos. Hoja de trabajo"/>
  </hyperlinks>
  <pageMargins left="0.75" right="0.75" top="1" bottom="1" header="0" footer="0"/>
  <pageSetup paperSize="256" scale="4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35"/>
  <sheetViews>
    <sheetView showRowColHeaders="0" zoomScaleNormal="100" workbookViewId="0">
      <selection sqref="A1:O1"/>
    </sheetView>
  </sheetViews>
  <sheetFormatPr baseColWidth="10" defaultRowHeight="16.5" x14ac:dyDescent="0.3"/>
  <cols>
    <col min="1" max="14" width="11" style="548" customWidth="1"/>
    <col min="15" max="15" width="11.85546875" style="548" customWidth="1"/>
    <col min="16" max="16384" width="11.42578125" style="548"/>
  </cols>
  <sheetData>
    <row r="1" spans="1:15" s="338" customFormat="1" ht="36" customHeight="1" x14ac:dyDescent="0.3">
      <c r="A1" s="931" t="s">
        <v>904</v>
      </c>
      <c r="B1" s="931"/>
      <c r="C1" s="931"/>
      <c r="D1" s="931"/>
      <c r="E1" s="931"/>
      <c r="F1" s="931"/>
      <c r="G1" s="931"/>
      <c r="H1" s="931"/>
      <c r="I1" s="931"/>
      <c r="J1" s="931"/>
      <c r="K1" s="931"/>
      <c r="L1" s="931"/>
      <c r="M1" s="931"/>
      <c r="N1" s="931"/>
      <c r="O1" s="931"/>
    </row>
    <row r="2" spans="1:15" ht="43.5" customHeight="1" x14ac:dyDescent="0.3">
      <c r="A2" s="932" t="s">
        <v>905</v>
      </c>
      <c r="B2" s="932"/>
      <c r="C2" s="932"/>
      <c r="D2" s="932"/>
      <c r="E2" s="932"/>
      <c r="F2" s="932"/>
      <c r="G2" s="932"/>
      <c r="H2" s="932"/>
      <c r="I2" s="932"/>
      <c r="J2" s="932"/>
      <c r="K2" s="932"/>
      <c r="L2" s="932"/>
      <c r="M2" s="932"/>
      <c r="N2" s="932"/>
      <c r="O2" s="932"/>
    </row>
    <row r="3" spans="1:15" ht="19.5" customHeight="1" x14ac:dyDescent="0.3">
      <c r="A3" s="932"/>
      <c r="B3" s="932"/>
      <c r="C3" s="932"/>
      <c r="D3" s="932"/>
      <c r="E3" s="932"/>
      <c r="F3" s="932"/>
      <c r="G3" s="932"/>
      <c r="H3" s="932"/>
      <c r="I3" s="932"/>
      <c r="J3" s="932"/>
      <c r="K3" s="932"/>
      <c r="L3" s="932"/>
      <c r="M3" s="932"/>
      <c r="N3" s="932"/>
      <c r="O3" s="932"/>
    </row>
    <row r="4" spans="1:15" s="550" customFormat="1" ht="5.25" customHeight="1" x14ac:dyDescent="0.3">
      <c r="A4" s="549"/>
      <c r="B4" s="549"/>
      <c r="C4" s="549"/>
      <c r="D4" s="549"/>
      <c r="E4" s="549"/>
      <c r="F4" s="549"/>
      <c r="G4" s="549"/>
      <c r="H4" s="549"/>
      <c r="I4" s="549"/>
    </row>
    <row r="5" spans="1:15" s="550" customFormat="1" ht="18" customHeight="1" x14ac:dyDescent="0.3">
      <c r="B5" s="550" t="s">
        <v>906</v>
      </c>
    </row>
    <row r="6" spans="1:15" s="550" customFormat="1" ht="18" customHeight="1" x14ac:dyDescent="0.3">
      <c r="B6" s="550" t="s">
        <v>907</v>
      </c>
    </row>
    <row r="7" spans="1:15" s="550" customFormat="1" ht="18" customHeight="1" x14ac:dyDescent="0.3">
      <c r="B7" s="550" t="s">
        <v>908</v>
      </c>
    </row>
    <row r="8" spans="1:15" s="550" customFormat="1" ht="18" customHeight="1" x14ac:dyDescent="0.3">
      <c r="B8" s="550" t="s">
        <v>909</v>
      </c>
    </row>
    <row r="9" spans="1:15" s="550" customFormat="1" ht="18" customHeight="1" x14ac:dyDescent="0.3"/>
    <row r="10" spans="1:15" s="550" customFormat="1" ht="15.75" customHeight="1" x14ac:dyDescent="0.3">
      <c r="B10" s="551" t="s">
        <v>910</v>
      </c>
    </row>
    <row r="11" spans="1:15" s="550" customFormat="1" ht="15.75" customHeight="1" x14ac:dyDescent="0.3">
      <c r="C11" s="552" t="s">
        <v>911</v>
      </c>
      <c r="D11" s="552" t="s">
        <v>911</v>
      </c>
      <c r="E11" s="552" t="s">
        <v>911</v>
      </c>
      <c r="F11" s="552" t="s">
        <v>911</v>
      </c>
      <c r="G11" s="552" t="s">
        <v>911</v>
      </c>
      <c r="H11" s="552" t="s">
        <v>911</v>
      </c>
      <c r="I11" s="552" t="s">
        <v>911</v>
      </c>
      <c r="J11" s="552" t="s">
        <v>911</v>
      </c>
      <c r="K11" s="552" t="s">
        <v>911</v>
      </c>
      <c r="L11" s="552" t="s">
        <v>911</v>
      </c>
      <c r="M11" s="552" t="s">
        <v>911</v>
      </c>
      <c r="N11" s="552" t="s">
        <v>911</v>
      </c>
    </row>
    <row r="12" spans="1:15" s="550" customFormat="1" ht="15.75" customHeight="1" x14ac:dyDescent="0.3">
      <c r="B12" s="553" t="s">
        <v>912</v>
      </c>
      <c r="C12" s="554"/>
      <c r="D12" s="554"/>
      <c r="E12" s="554"/>
      <c r="F12" s="554"/>
      <c r="G12" s="554"/>
      <c r="H12" s="554"/>
      <c r="I12" s="554"/>
      <c r="J12" s="554"/>
      <c r="K12" s="554"/>
      <c r="L12" s="554"/>
      <c r="M12" s="554"/>
      <c r="N12" s="554"/>
    </row>
    <row r="13" spans="1:15" s="550" customFormat="1" ht="15.75" customHeight="1" x14ac:dyDescent="0.3">
      <c r="B13" s="555" t="s">
        <v>913</v>
      </c>
      <c r="C13" s="554"/>
      <c r="D13" s="554"/>
      <c r="E13" s="554"/>
      <c r="F13" s="554"/>
      <c r="G13" s="554"/>
      <c r="H13" s="554"/>
      <c r="I13" s="554"/>
      <c r="J13" s="554"/>
      <c r="K13" s="554"/>
      <c r="L13" s="554"/>
      <c r="M13" s="554"/>
      <c r="N13" s="554"/>
    </row>
    <row r="14" spans="1:15" s="550" customFormat="1" ht="15.75" customHeight="1" x14ac:dyDescent="0.3">
      <c r="B14" s="555" t="s">
        <v>914</v>
      </c>
      <c r="C14" s="554"/>
      <c r="D14" s="554"/>
      <c r="E14" s="554"/>
      <c r="F14" s="554"/>
      <c r="G14" s="554"/>
      <c r="H14" s="554"/>
      <c r="I14" s="554"/>
      <c r="J14" s="554"/>
      <c r="K14" s="554"/>
      <c r="L14" s="554"/>
      <c r="M14" s="554"/>
      <c r="N14" s="554"/>
    </row>
    <row r="15" spans="1:15" s="550" customFormat="1" ht="15.75" customHeight="1" x14ac:dyDescent="0.3">
      <c r="B15" s="555" t="s">
        <v>915</v>
      </c>
      <c r="C15" s="554"/>
      <c r="D15" s="554"/>
      <c r="E15" s="554"/>
      <c r="F15" s="554"/>
      <c r="G15" s="554"/>
      <c r="H15" s="554"/>
      <c r="I15" s="554"/>
      <c r="J15" s="554"/>
      <c r="K15" s="554"/>
      <c r="L15" s="554"/>
      <c r="M15" s="554"/>
      <c r="N15" s="554"/>
    </row>
    <row r="16" spans="1:15" s="550" customFormat="1" ht="15.75" customHeight="1" x14ac:dyDescent="0.3">
      <c r="B16" s="555" t="s">
        <v>916</v>
      </c>
      <c r="C16" s="554"/>
      <c r="D16" s="554"/>
      <c r="E16" s="554"/>
      <c r="F16" s="554"/>
      <c r="G16" s="554"/>
      <c r="H16" s="554"/>
      <c r="I16" s="554"/>
      <c r="J16" s="554"/>
      <c r="K16" s="554"/>
      <c r="L16" s="554"/>
      <c r="M16" s="554"/>
      <c r="N16" s="554"/>
    </row>
    <row r="17" spans="2:14" s="550" customFormat="1" ht="15.75" customHeight="1" x14ac:dyDescent="0.3">
      <c r="B17" s="555" t="s">
        <v>917</v>
      </c>
      <c r="C17" s="554"/>
      <c r="D17" s="554"/>
      <c r="E17" s="554"/>
      <c r="F17" s="554"/>
      <c r="G17" s="554"/>
      <c r="H17" s="554"/>
      <c r="I17" s="554"/>
      <c r="J17" s="554"/>
      <c r="K17" s="554"/>
      <c r="L17" s="554"/>
      <c r="M17" s="554"/>
      <c r="N17" s="554"/>
    </row>
    <row r="18" spans="2:14" s="550" customFormat="1" ht="15.75" customHeight="1" x14ac:dyDescent="0.3">
      <c r="B18" s="555" t="s">
        <v>918</v>
      </c>
      <c r="C18" s="554"/>
      <c r="D18" s="554"/>
      <c r="E18" s="554"/>
      <c r="F18" s="554"/>
      <c r="G18" s="554"/>
      <c r="H18" s="554"/>
      <c r="I18" s="554"/>
      <c r="J18" s="554"/>
      <c r="K18" s="554"/>
      <c r="L18" s="554"/>
      <c r="M18" s="554"/>
      <c r="N18" s="554"/>
    </row>
    <row r="19" spans="2:14" s="550" customFormat="1" ht="15.75" customHeight="1" x14ac:dyDescent="0.3">
      <c r="B19" s="555" t="s">
        <v>919</v>
      </c>
      <c r="C19" s="554"/>
      <c r="D19" s="554"/>
      <c r="E19" s="554"/>
      <c r="F19" s="554"/>
      <c r="G19" s="554"/>
      <c r="H19" s="554"/>
      <c r="I19" s="554"/>
      <c r="J19" s="554"/>
      <c r="K19" s="554"/>
      <c r="L19" s="554"/>
      <c r="M19" s="554"/>
      <c r="N19" s="554"/>
    </row>
    <row r="20" spans="2:14" s="550" customFormat="1" ht="15.75" customHeight="1" x14ac:dyDescent="0.3">
      <c r="B20" s="555" t="s">
        <v>920</v>
      </c>
      <c r="C20" s="554"/>
      <c r="D20" s="554"/>
      <c r="E20" s="554"/>
      <c r="F20" s="554"/>
      <c r="G20" s="554"/>
      <c r="H20" s="554"/>
      <c r="I20" s="554"/>
      <c r="J20" s="554"/>
      <c r="K20" s="554"/>
      <c r="L20" s="554"/>
      <c r="M20" s="554"/>
      <c r="N20" s="554"/>
    </row>
    <row r="21" spans="2:14" s="550" customFormat="1" ht="15.75" customHeight="1" x14ac:dyDescent="0.3">
      <c r="B21" s="555" t="s">
        <v>921</v>
      </c>
      <c r="C21" s="554"/>
      <c r="D21" s="554"/>
      <c r="E21" s="554"/>
      <c r="F21" s="554"/>
      <c r="G21" s="554"/>
      <c r="H21" s="554"/>
      <c r="I21" s="554"/>
      <c r="J21" s="554"/>
      <c r="K21" s="554"/>
      <c r="L21" s="554"/>
      <c r="M21" s="554"/>
      <c r="N21" s="554"/>
    </row>
    <row r="22" spans="2:14" s="550" customFormat="1" ht="15.75" customHeight="1" x14ac:dyDescent="0.3">
      <c r="B22" s="555" t="s">
        <v>922</v>
      </c>
      <c r="C22" s="554"/>
      <c r="D22" s="554"/>
      <c r="E22" s="554"/>
      <c r="F22" s="554"/>
      <c r="G22" s="554"/>
      <c r="H22" s="554"/>
      <c r="I22" s="554"/>
      <c r="J22" s="554"/>
      <c r="K22" s="554"/>
      <c r="L22" s="554"/>
      <c r="M22" s="554"/>
      <c r="N22" s="554"/>
    </row>
    <row r="23" spans="2:14" s="550" customFormat="1" ht="15.75" customHeight="1" x14ac:dyDescent="0.3">
      <c r="B23" s="555" t="s">
        <v>923</v>
      </c>
      <c r="C23" s="554"/>
      <c r="D23" s="554"/>
      <c r="E23" s="554"/>
      <c r="F23" s="554"/>
      <c r="G23" s="554"/>
      <c r="H23" s="554"/>
      <c r="I23" s="554"/>
      <c r="J23" s="554"/>
      <c r="K23" s="554"/>
      <c r="L23" s="554"/>
      <c r="M23" s="554"/>
      <c r="N23" s="554"/>
    </row>
    <row r="24" spans="2:14" s="550" customFormat="1" ht="15.75" customHeight="1" x14ac:dyDescent="0.3">
      <c r="B24" s="556" t="s">
        <v>924</v>
      </c>
      <c r="C24" s="557">
        <f>SUM(C12:C23)</f>
        <v>0</v>
      </c>
      <c r="D24" s="557">
        <f t="shared" ref="D24:N24" si="0">SUM(D12:D23)</f>
        <v>0</v>
      </c>
      <c r="E24" s="557">
        <f t="shared" si="0"/>
        <v>0</v>
      </c>
      <c r="F24" s="557">
        <f t="shared" si="0"/>
        <v>0</v>
      </c>
      <c r="G24" s="557">
        <f t="shared" si="0"/>
        <v>0</v>
      </c>
      <c r="H24" s="557">
        <f t="shared" si="0"/>
        <v>0</v>
      </c>
      <c r="I24" s="557">
        <f t="shared" si="0"/>
        <v>0</v>
      </c>
      <c r="J24" s="557">
        <f t="shared" si="0"/>
        <v>0</v>
      </c>
      <c r="K24" s="557">
        <f t="shared" si="0"/>
        <v>0</v>
      </c>
      <c r="L24" s="557">
        <f t="shared" si="0"/>
        <v>0</v>
      </c>
      <c r="M24" s="557">
        <f t="shared" si="0"/>
        <v>0</v>
      </c>
      <c r="N24" s="557">
        <f t="shared" si="0"/>
        <v>0</v>
      </c>
    </row>
    <row r="25" spans="2:14" s="550" customFormat="1" ht="15.75" customHeight="1" x14ac:dyDescent="0.3"/>
    <row r="26" spans="2:14" s="550" customFormat="1" ht="15.75" customHeight="1" x14ac:dyDescent="0.3"/>
    <row r="27" spans="2:14" s="550" customFormat="1" ht="15.75" customHeight="1" x14ac:dyDescent="0.3"/>
    <row r="28" spans="2:14" s="550" customFormat="1" ht="15.75" customHeight="1" x14ac:dyDescent="0.3"/>
    <row r="29" spans="2:14" s="550" customFormat="1" ht="15.75" customHeight="1" x14ac:dyDescent="0.3"/>
    <row r="30" spans="2:14" s="550" customFormat="1" ht="15.75" customHeight="1" x14ac:dyDescent="0.3"/>
    <row r="31" spans="2:14" s="550" customFormat="1" ht="15.75" customHeight="1" x14ac:dyDescent="0.3"/>
    <row r="32" spans="2:14" s="550" customFormat="1" ht="15.75" customHeight="1" x14ac:dyDescent="0.3"/>
    <row r="33" s="550" customFormat="1" ht="15.75" customHeight="1" x14ac:dyDescent="0.3"/>
    <row r="34" s="550" customFormat="1" ht="15.75" customHeight="1" x14ac:dyDescent="0.3"/>
    <row r="35" s="550" customFormat="1" ht="15.75" customHeight="1" x14ac:dyDescent="0.3"/>
    <row r="36" s="550" customFormat="1" ht="15.75" customHeight="1" x14ac:dyDescent="0.3"/>
    <row r="37" s="550" customFormat="1" ht="15.75" customHeight="1" x14ac:dyDescent="0.3"/>
    <row r="38" s="550" customFormat="1" ht="15.75" customHeight="1" x14ac:dyDescent="0.3"/>
    <row r="39" s="550" customFormat="1" ht="15.75" customHeight="1" x14ac:dyDescent="0.3"/>
    <row r="40" s="550" customFormat="1" ht="15.75" customHeight="1" x14ac:dyDescent="0.3"/>
    <row r="41" s="550" customFormat="1" ht="15.75" customHeight="1" x14ac:dyDescent="0.3"/>
    <row r="42" s="550" customFormat="1" ht="15.75" customHeight="1" x14ac:dyDescent="0.3"/>
    <row r="43" s="550" customFormat="1" ht="15.75" customHeight="1" x14ac:dyDescent="0.3"/>
    <row r="44" s="550" customFormat="1" ht="15.75" customHeight="1" x14ac:dyDescent="0.3"/>
    <row r="45" s="550" customFormat="1" ht="15.75" customHeight="1" x14ac:dyDescent="0.3"/>
    <row r="46" s="550" customFormat="1" ht="15.75" customHeight="1" x14ac:dyDescent="0.3"/>
    <row r="47" s="550" customFormat="1" ht="15.75" customHeight="1" x14ac:dyDescent="0.3"/>
    <row r="48" s="550" customFormat="1" ht="15.75" customHeight="1" x14ac:dyDescent="0.3"/>
    <row r="49" s="550" customFormat="1" ht="15.75" customHeight="1" x14ac:dyDescent="0.3"/>
    <row r="50" s="550" customFormat="1" ht="15.75" customHeight="1" x14ac:dyDescent="0.3"/>
    <row r="51" s="550" customFormat="1" ht="15.75" customHeight="1" x14ac:dyDescent="0.3"/>
    <row r="52" s="550" customFormat="1" ht="15.75" customHeight="1" x14ac:dyDescent="0.3"/>
    <row r="53" s="550" customFormat="1" ht="15.75" customHeight="1" x14ac:dyDescent="0.3"/>
    <row r="54" s="550" customFormat="1" ht="15.75" customHeight="1" x14ac:dyDescent="0.3"/>
    <row r="55" s="550" customFormat="1" ht="15.75" customHeight="1" x14ac:dyDescent="0.3"/>
    <row r="56" s="550" customFormat="1" ht="15.75" customHeight="1" x14ac:dyDescent="0.3"/>
    <row r="57" s="550" customFormat="1" ht="15.75" customHeight="1" x14ac:dyDescent="0.3"/>
    <row r="58" s="550" customFormat="1" ht="15.75" customHeight="1" x14ac:dyDescent="0.3"/>
    <row r="59" s="550" customFormat="1" ht="15.75" customHeight="1" x14ac:dyDescent="0.3"/>
    <row r="60" s="550" customFormat="1" ht="15.75" customHeight="1" x14ac:dyDescent="0.3"/>
    <row r="61" s="550" customFormat="1" ht="15.75" customHeight="1" x14ac:dyDescent="0.3"/>
    <row r="62" s="550" customFormat="1" ht="15.75" customHeight="1" x14ac:dyDescent="0.3"/>
    <row r="63" s="550" customFormat="1" ht="15.75" customHeight="1" x14ac:dyDescent="0.3"/>
    <row r="64" s="550" customFormat="1" ht="15.75" customHeight="1" x14ac:dyDescent="0.3"/>
    <row r="65" s="550" customFormat="1" ht="15.75" customHeight="1" x14ac:dyDescent="0.3"/>
    <row r="66" s="550" customFormat="1" ht="15.75" customHeight="1" x14ac:dyDescent="0.3"/>
    <row r="67" s="550" customFormat="1" ht="15.75" customHeight="1" x14ac:dyDescent="0.3"/>
    <row r="68" s="550" customFormat="1" ht="15.75" customHeight="1" x14ac:dyDescent="0.3"/>
    <row r="69" s="550" customFormat="1" ht="15.75" customHeight="1" x14ac:dyDescent="0.3"/>
    <row r="70" s="550" customFormat="1" ht="15.75" customHeight="1" x14ac:dyDescent="0.3"/>
    <row r="71" s="550" customFormat="1" ht="15.75" customHeight="1" x14ac:dyDescent="0.3"/>
    <row r="72" s="550" customFormat="1" ht="15.75" customHeight="1" x14ac:dyDescent="0.3"/>
    <row r="73" s="550" customFormat="1" ht="15.75" customHeight="1" x14ac:dyDescent="0.3"/>
    <row r="74" s="550" customFormat="1" ht="15.75" customHeight="1" x14ac:dyDescent="0.3"/>
    <row r="75" s="550" customFormat="1" ht="15.75" customHeight="1" x14ac:dyDescent="0.3"/>
    <row r="76" s="550" customFormat="1" ht="15.75" customHeight="1" x14ac:dyDescent="0.3"/>
    <row r="77" s="550" customFormat="1" ht="15.75" customHeight="1" x14ac:dyDescent="0.3"/>
    <row r="78" s="550" customFormat="1" ht="15.75" customHeight="1" x14ac:dyDescent="0.3"/>
    <row r="79" s="550" customFormat="1" ht="15.75" customHeight="1" x14ac:dyDescent="0.3"/>
    <row r="80" s="550" customFormat="1" ht="15.75" customHeight="1" x14ac:dyDescent="0.3"/>
    <row r="81" s="550" customFormat="1" ht="15.75" customHeight="1" x14ac:dyDescent="0.3"/>
    <row r="82" s="550" customFormat="1" ht="15.75" customHeight="1" x14ac:dyDescent="0.3"/>
    <row r="83" s="550" customFormat="1" ht="15.75" customHeight="1" x14ac:dyDescent="0.3"/>
    <row r="84" s="550" customFormat="1" ht="15.75" customHeight="1" x14ac:dyDescent="0.3"/>
    <row r="85" s="550" customFormat="1" ht="15.75" customHeight="1" x14ac:dyDescent="0.3"/>
    <row r="86" s="550" customFormat="1" ht="15.75" customHeight="1" x14ac:dyDescent="0.3"/>
    <row r="87" s="550" customFormat="1" ht="15.75" customHeight="1" x14ac:dyDescent="0.3"/>
    <row r="88" s="550" customFormat="1" ht="15.75" customHeight="1" x14ac:dyDescent="0.3"/>
    <row r="89" s="550" customFormat="1" ht="15.75" customHeight="1" x14ac:dyDescent="0.3"/>
    <row r="90" s="550" customFormat="1" ht="15.75" customHeight="1" x14ac:dyDescent="0.3"/>
    <row r="91" s="550" customFormat="1" ht="15.75" customHeight="1" x14ac:dyDescent="0.3"/>
    <row r="92" s="550" customFormat="1" ht="15.75" customHeight="1" x14ac:dyDescent="0.3"/>
    <row r="93" s="550" customFormat="1" ht="15.75" customHeight="1" x14ac:dyDescent="0.3"/>
    <row r="94" s="550" customFormat="1" ht="15.75" customHeight="1" x14ac:dyDescent="0.3"/>
    <row r="95" s="550" customFormat="1" ht="15.75" customHeight="1" x14ac:dyDescent="0.3"/>
    <row r="96" s="550" customFormat="1" ht="15.75" customHeight="1" x14ac:dyDescent="0.3"/>
    <row r="97" s="550" customFormat="1" ht="15.75" customHeight="1" x14ac:dyDescent="0.3"/>
    <row r="98" s="550" customFormat="1" ht="15.75" customHeight="1" x14ac:dyDescent="0.3"/>
    <row r="99" s="550" customFormat="1" ht="15.75" customHeight="1" x14ac:dyDescent="0.3"/>
    <row r="100" s="550" customFormat="1" ht="15.75" customHeight="1" x14ac:dyDescent="0.3"/>
    <row r="101" s="550" customFormat="1" ht="15.75" customHeight="1" x14ac:dyDescent="0.3"/>
    <row r="102" s="550" customFormat="1" ht="15.75" customHeight="1" x14ac:dyDescent="0.3"/>
    <row r="103" s="550" customFormat="1" ht="15.75" customHeight="1" x14ac:dyDescent="0.3"/>
    <row r="104" s="550" customFormat="1" ht="15.75" customHeight="1" x14ac:dyDescent="0.3"/>
    <row r="105" s="550" customFormat="1" ht="15.75" customHeight="1" x14ac:dyDescent="0.3"/>
    <row r="106" s="550" customFormat="1" ht="15.75" customHeight="1" x14ac:dyDescent="0.3"/>
    <row r="107" s="550" customFormat="1" ht="15.75" customHeight="1" x14ac:dyDescent="0.3"/>
    <row r="108" s="550" customFormat="1" ht="15.75" customHeight="1" x14ac:dyDescent="0.3"/>
    <row r="109" s="550" customFormat="1" ht="15.75" customHeight="1" x14ac:dyDescent="0.3"/>
    <row r="110" s="550" customFormat="1" ht="15.75" customHeight="1" x14ac:dyDescent="0.3"/>
    <row r="111" s="550" customFormat="1" ht="15.75" customHeight="1" x14ac:dyDescent="0.3"/>
    <row r="112" s="550" customFormat="1" ht="15.75" customHeight="1" x14ac:dyDescent="0.3"/>
    <row r="113" s="550" customFormat="1" ht="15.75" customHeight="1" x14ac:dyDescent="0.3"/>
    <row r="114" s="550" customFormat="1" ht="15.75" customHeight="1" x14ac:dyDescent="0.3"/>
    <row r="115" s="550" customFormat="1" ht="15.75" customHeight="1" x14ac:dyDescent="0.3"/>
    <row r="116" s="550" customFormat="1" ht="15.75" customHeight="1" x14ac:dyDescent="0.3"/>
    <row r="117" s="550" customFormat="1" ht="15.75" customHeight="1" x14ac:dyDescent="0.3"/>
    <row r="118" s="550" customFormat="1" ht="15.75" customHeight="1" x14ac:dyDescent="0.3"/>
    <row r="119" s="550" customFormat="1" ht="15.75" customHeight="1" x14ac:dyDescent="0.3"/>
    <row r="120" s="550" customFormat="1" ht="15.75" customHeight="1" x14ac:dyDescent="0.3"/>
    <row r="121" s="550" customFormat="1" ht="15.75" customHeight="1" x14ac:dyDescent="0.3"/>
    <row r="122" s="550" customFormat="1" ht="15.75" customHeight="1" x14ac:dyDescent="0.3"/>
    <row r="123" s="550" customFormat="1" ht="15.75" customHeight="1" x14ac:dyDescent="0.3"/>
    <row r="124" s="550" customFormat="1" ht="15.75" customHeight="1" x14ac:dyDescent="0.3"/>
    <row r="125" s="550" customFormat="1" ht="15.75" customHeight="1" x14ac:dyDescent="0.3"/>
    <row r="126" s="550" customFormat="1" ht="15.75" customHeight="1" x14ac:dyDescent="0.3"/>
    <row r="127" s="550" customFormat="1" ht="15.75" customHeight="1" x14ac:dyDescent="0.3"/>
    <row r="128" s="550" customFormat="1" ht="15.75" customHeight="1" x14ac:dyDescent="0.3"/>
    <row r="129" s="550" customFormat="1" ht="15.75" customHeight="1" x14ac:dyDescent="0.3"/>
    <row r="130" s="550" customFormat="1" ht="15.75" customHeight="1" x14ac:dyDescent="0.3"/>
    <row r="131" s="550" customFormat="1" ht="15.75" customHeight="1" x14ac:dyDescent="0.3"/>
    <row r="132" s="550" customFormat="1" ht="15.75" customHeight="1" x14ac:dyDescent="0.3"/>
    <row r="133" s="550" customFormat="1" ht="15.75" customHeight="1" x14ac:dyDescent="0.3"/>
    <row r="134" s="550" customFormat="1" ht="15.75" customHeight="1" x14ac:dyDescent="0.3"/>
    <row r="135" s="550" customFormat="1" ht="15.75" customHeight="1" x14ac:dyDescent="0.3"/>
    <row r="136" s="550" customFormat="1" ht="15.75" customHeight="1" x14ac:dyDescent="0.3"/>
    <row r="137" s="550" customFormat="1" ht="15.75" customHeight="1" x14ac:dyDescent="0.3"/>
    <row r="138" s="550" customFormat="1" ht="15.75" customHeight="1" x14ac:dyDescent="0.3"/>
    <row r="139" s="550" customFormat="1" ht="15.75" customHeight="1" x14ac:dyDescent="0.3"/>
    <row r="140" s="550" customFormat="1" ht="15.75" customHeight="1" x14ac:dyDescent="0.3"/>
    <row r="141" s="550" customFormat="1" ht="15.75" customHeight="1" x14ac:dyDescent="0.3"/>
    <row r="142" s="550" customFormat="1" ht="15.75" customHeight="1" x14ac:dyDescent="0.3"/>
    <row r="143" s="550" customFormat="1" ht="15.75" customHeight="1" x14ac:dyDescent="0.3"/>
    <row r="144" s="550" customFormat="1" ht="15.75" customHeight="1" x14ac:dyDescent="0.3"/>
    <row r="145" s="550" customFormat="1" ht="15.75" customHeight="1" x14ac:dyDescent="0.3"/>
    <row r="146" s="550" customFormat="1" ht="15.75" customHeight="1" x14ac:dyDescent="0.3"/>
    <row r="147" s="550" customFormat="1" ht="15.75" customHeight="1" x14ac:dyDescent="0.3"/>
    <row r="148" s="550" customFormat="1" ht="15.75" customHeight="1" x14ac:dyDescent="0.3"/>
    <row r="149" s="550" customFormat="1" ht="15.75" customHeight="1" x14ac:dyDescent="0.3"/>
    <row r="150" s="550" customFormat="1" ht="15.75" customHeight="1" x14ac:dyDescent="0.3"/>
    <row r="151" s="550" customFormat="1" ht="15.75" customHeight="1" x14ac:dyDescent="0.3"/>
    <row r="152" s="550" customFormat="1" ht="15.75" customHeight="1" x14ac:dyDescent="0.3"/>
    <row r="153" s="550" customFormat="1" ht="15.75" customHeight="1" x14ac:dyDescent="0.3"/>
    <row r="154" s="550" customFormat="1" ht="15.75" customHeight="1" x14ac:dyDescent="0.3"/>
    <row r="155" s="550" customFormat="1" ht="15.75" customHeight="1" x14ac:dyDescent="0.3"/>
    <row r="156" s="550" customFormat="1" ht="15.75" customHeight="1" x14ac:dyDescent="0.3"/>
    <row r="157" s="550" customFormat="1" ht="15.75" customHeight="1" x14ac:dyDescent="0.3"/>
    <row r="158" s="550" customFormat="1" ht="15.75" customHeight="1" x14ac:dyDescent="0.3"/>
    <row r="159" s="550" customFormat="1" ht="15.75" customHeight="1" x14ac:dyDescent="0.3"/>
    <row r="160" s="550" customFormat="1" ht="15.75" customHeight="1" x14ac:dyDescent="0.3"/>
    <row r="161" s="550" customFormat="1" ht="15.75" customHeight="1" x14ac:dyDescent="0.3"/>
    <row r="162" s="550" customFormat="1" ht="15.75" customHeight="1" x14ac:dyDescent="0.3"/>
    <row r="163" s="550" customFormat="1" ht="15.75" customHeight="1" x14ac:dyDescent="0.3"/>
    <row r="164" s="550" customFormat="1" ht="15.75" customHeight="1" x14ac:dyDescent="0.3"/>
    <row r="165" s="550" customFormat="1" ht="15.75" customHeight="1" x14ac:dyDescent="0.3"/>
    <row r="166" s="550" customFormat="1" ht="15.75" customHeight="1" x14ac:dyDescent="0.3"/>
    <row r="167" s="550" customFormat="1" ht="15.75" customHeight="1" x14ac:dyDescent="0.3"/>
    <row r="168" s="550" customFormat="1" ht="15.75" customHeight="1" x14ac:dyDescent="0.3"/>
    <row r="169" s="550" customFormat="1" ht="15.75" customHeight="1" x14ac:dyDescent="0.3"/>
    <row r="170" s="550" customFormat="1" ht="15.75" customHeight="1" x14ac:dyDescent="0.3"/>
    <row r="171" s="550" customFormat="1" ht="15.75" customHeight="1" x14ac:dyDescent="0.3"/>
    <row r="172" s="550" customFormat="1" ht="15.75" customHeight="1" x14ac:dyDescent="0.3"/>
    <row r="173" s="550" customFormat="1" ht="15.75" customHeight="1" x14ac:dyDescent="0.3"/>
    <row r="174" s="550" customFormat="1" ht="15.75" customHeight="1" x14ac:dyDescent="0.3"/>
    <row r="175" s="550" customFormat="1" ht="15.75" customHeight="1" x14ac:dyDescent="0.3"/>
    <row r="176" s="550" customFormat="1" ht="15.75" customHeight="1" x14ac:dyDescent="0.3"/>
    <row r="177" s="550" customFormat="1" ht="15.75" customHeight="1" x14ac:dyDescent="0.3"/>
    <row r="178" s="550" customFormat="1" ht="15.75" customHeight="1" x14ac:dyDescent="0.3"/>
    <row r="179" s="550" customFormat="1" ht="15.75" customHeight="1" x14ac:dyDescent="0.3"/>
    <row r="180" s="550" customFormat="1" ht="15.75" customHeight="1" x14ac:dyDescent="0.3"/>
    <row r="181" s="550" customFormat="1" ht="15.75" customHeight="1" x14ac:dyDescent="0.3"/>
    <row r="182" s="550" customFormat="1" ht="15.75" customHeight="1" x14ac:dyDescent="0.3"/>
    <row r="183" s="550" customFormat="1" ht="15.75" customHeight="1" x14ac:dyDescent="0.3"/>
    <row r="184" s="550" customFormat="1" ht="15.75" customHeight="1" x14ac:dyDescent="0.3"/>
    <row r="185" s="550" customFormat="1" ht="15.75" customHeight="1" x14ac:dyDescent="0.3"/>
    <row r="186" s="550" customFormat="1" ht="15.75" customHeight="1" x14ac:dyDescent="0.3"/>
    <row r="187" s="550" customFormat="1" ht="15.75" customHeight="1" x14ac:dyDescent="0.3"/>
    <row r="188" s="550" customFormat="1" ht="15.75" customHeight="1" x14ac:dyDescent="0.3"/>
    <row r="189" s="550" customFormat="1" ht="15.75" customHeight="1" x14ac:dyDescent="0.3"/>
    <row r="190" s="550" customFormat="1" ht="15.75" customHeight="1" x14ac:dyDescent="0.3"/>
    <row r="191" s="550" customFormat="1" ht="15.75" customHeight="1" x14ac:dyDescent="0.3"/>
    <row r="192" s="550" customFormat="1" ht="15.75" customHeight="1" x14ac:dyDescent="0.3"/>
    <row r="193" s="550" customFormat="1" ht="15.75" customHeight="1" x14ac:dyDescent="0.3"/>
    <row r="194" s="550" customFormat="1" ht="15.75" customHeight="1" x14ac:dyDescent="0.3"/>
    <row r="195" s="550" customFormat="1" ht="15.75" customHeight="1" x14ac:dyDescent="0.3"/>
    <row r="196" s="550" customFormat="1" ht="15.75" customHeight="1" x14ac:dyDescent="0.3"/>
    <row r="197" s="550" customFormat="1" ht="15.75" customHeight="1" x14ac:dyDescent="0.3"/>
    <row r="198" s="550" customFormat="1" ht="15.75" customHeight="1" x14ac:dyDescent="0.3"/>
    <row r="199" s="550" customFormat="1" ht="15.75" customHeight="1" x14ac:dyDescent="0.3"/>
    <row r="200" s="550" customFormat="1" ht="15.75" customHeight="1" x14ac:dyDescent="0.3"/>
    <row r="201" s="550" customFormat="1" ht="15.75" customHeight="1" x14ac:dyDescent="0.3"/>
    <row r="202" s="550" customFormat="1" ht="15.75" customHeight="1" x14ac:dyDescent="0.3"/>
    <row r="203" s="550" customFormat="1" ht="15.75" customHeight="1" x14ac:dyDescent="0.3"/>
    <row r="204" s="550" customFormat="1" ht="15.75" customHeight="1" x14ac:dyDescent="0.3"/>
    <row r="205" s="550" customFormat="1" ht="15.75" customHeight="1" x14ac:dyDescent="0.3"/>
    <row r="206" s="550" customFormat="1" ht="15.75" customHeight="1" x14ac:dyDescent="0.3"/>
    <row r="207" s="550" customFormat="1" ht="15.75" customHeight="1" x14ac:dyDescent="0.3"/>
    <row r="208" s="550" customFormat="1" ht="15.75" customHeight="1" x14ac:dyDescent="0.3"/>
    <row r="209" s="550" customFormat="1" ht="15.75" customHeight="1" x14ac:dyDescent="0.3"/>
    <row r="210" s="550" customFormat="1" ht="15.75" customHeight="1" x14ac:dyDescent="0.3"/>
    <row r="211" s="550" customFormat="1" ht="15.75" customHeight="1" x14ac:dyDescent="0.3"/>
    <row r="212" s="550" customFormat="1" ht="15.75" customHeight="1" x14ac:dyDescent="0.3"/>
    <row r="213" s="550" customFormat="1" ht="15.75" customHeight="1" x14ac:dyDescent="0.3"/>
    <row r="214" s="550" customFormat="1" ht="15.75" customHeight="1" x14ac:dyDescent="0.3"/>
    <row r="215" s="550" customFormat="1" ht="15.75" customHeight="1" x14ac:dyDescent="0.3"/>
    <row r="216" s="550" customFormat="1" ht="15.75" customHeight="1" x14ac:dyDescent="0.3"/>
    <row r="217" s="550" customFormat="1" ht="15.75" customHeight="1" x14ac:dyDescent="0.3"/>
    <row r="218" s="550" customFormat="1" ht="15.75" customHeight="1" x14ac:dyDescent="0.3"/>
    <row r="219" s="550" customFormat="1" ht="15.75" customHeight="1" x14ac:dyDescent="0.3"/>
    <row r="220" s="550" customFormat="1" ht="15.75" customHeight="1" x14ac:dyDescent="0.3"/>
    <row r="221" s="550" customFormat="1" ht="15.75" customHeight="1" x14ac:dyDescent="0.3"/>
    <row r="222" s="550" customFormat="1" ht="15.75" customHeight="1" x14ac:dyDescent="0.3"/>
    <row r="223" s="550" customFormat="1" ht="15.75" customHeight="1" x14ac:dyDescent="0.3"/>
    <row r="224" s="550" customFormat="1" ht="15.75" customHeight="1" x14ac:dyDescent="0.3"/>
    <row r="225" s="550" customFormat="1" ht="15.75" customHeight="1" x14ac:dyDescent="0.3"/>
    <row r="226" s="550" customFormat="1" ht="15.75" customHeight="1" x14ac:dyDescent="0.3"/>
    <row r="227" s="550" customFormat="1" ht="15.75" customHeight="1" x14ac:dyDescent="0.3"/>
    <row r="228" s="550" customFormat="1" ht="15.75" customHeight="1" x14ac:dyDescent="0.3"/>
    <row r="229" s="550" customFormat="1" ht="15.75" customHeight="1" x14ac:dyDescent="0.3"/>
    <row r="230" s="550" customFormat="1" ht="15.75" customHeight="1" x14ac:dyDescent="0.3"/>
    <row r="231" s="550" customFormat="1" ht="15.75" customHeight="1" x14ac:dyDescent="0.3"/>
    <row r="232" s="550" customFormat="1" ht="15.75" customHeight="1" x14ac:dyDescent="0.3"/>
    <row r="233" s="550" customFormat="1" ht="15.75" customHeight="1" x14ac:dyDescent="0.3"/>
    <row r="234" s="550" customFormat="1" ht="15.75" customHeight="1" x14ac:dyDescent="0.3"/>
    <row r="235" s="550" customFormat="1" ht="15.75" customHeight="1" x14ac:dyDescent="0.3"/>
    <row r="236" s="550" customFormat="1" ht="15.75" customHeight="1" x14ac:dyDescent="0.3"/>
    <row r="237" s="550" customFormat="1" ht="15.75" customHeight="1" x14ac:dyDescent="0.3"/>
    <row r="238" s="550" customFormat="1" ht="15.75" customHeight="1" x14ac:dyDescent="0.3"/>
    <row r="239" s="550" customFormat="1" ht="15.75" customHeight="1" x14ac:dyDescent="0.3"/>
    <row r="240" s="550" customFormat="1" ht="15.75" customHeight="1" x14ac:dyDescent="0.3"/>
    <row r="241" s="550" customFormat="1" ht="15.75" customHeight="1" x14ac:dyDescent="0.3"/>
    <row r="242" s="550" customFormat="1" ht="15.75" customHeight="1" x14ac:dyDescent="0.3"/>
    <row r="243" s="550" customFormat="1" ht="15.75" customHeight="1" x14ac:dyDescent="0.3"/>
    <row r="244" s="550" customFormat="1" ht="15.75" customHeight="1" x14ac:dyDescent="0.3"/>
    <row r="245" s="550" customFormat="1" ht="15.75" customHeight="1" x14ac:dyDescent="0.3"/>
    <row r="246" s="550" customFormat="1" ht="15.75" customHeight="1" x14ac:dyDescent="0.3"/>
    <row r="247" s="550" customFormat="1" ht="15.75" customHeight="1" x14ac:dyDescent="0.3"/>
    <row r="248" s="550" customFormat="1" ht="15.75" customHeight="1" x14ac:dyDescent="0.3"/>
    <row r="249" s="550" customFormat="1" ht="15.75" customHeight="1" x14ac:dyDescent="0.3"/>
    <row r="250" s="550" customFormat="1" ht="15.75" customHeight="1" x14ac:dyDescent="0.3"/>
    <row r="251" s="550" customFormat="1" ht="15.75" customHeight="1" x14ac:dyDescent="0.3"/>
    <row r="252" s="550" customFormat="1" ht="15.75" customHeight="1" x14ac:dyDescent="0.3"/>
    <row r="253" s="550" customFormat="1" ht="15.75" customHeight="1" x14ac:dyDescent="0.3"/>
    <row r="254" s="550" customFormat="1" ht="15.75" customHeight="1" x14ac:dyDescent="0.3"/>
    <row r="255" s="550" customFormat="1" ht="15.75" customHeight="1" x14ac:dyDescent="0.3"/>
    <row r="256" s="550" customFormat="1" ht="15.75" customHeight="1" x14ac:dyDescent="0.3"/>
    <row r="257" s="550" customFormat="1" ht="15.75" customHeight="1" x14ac:dyDescent="0.3"/>
    <row r="258" s="550" customFormat="1" ht="15.75" customHeight="1" x14ac:dyDescent="0.3"/>
    <row r="259" s="550" customFormat="1" ht="15.75" customHeight="1" x14ac:dyDescent="0.3"/>
    <row r="260" s="550" customFormat="1" ht="15.75" customHeight="1" x14ac:dyDescent="0.3"/>
    <row r="261" s="550" customFormat="1" ht="15.75" customHeight="1" x14ac:dyDescent="0.3"/>
    <row r="262" s="550" customFormat="1" ht="15.75" customHeight="1" x14ac:dyDescent="0.3"/>
    <row r="263" s="550" customFormat="1" ht="15.75" customHeight="1" x14ac:dyDescent="0.3"/>
    <row r="264" s="550" customFormat="1" ht="15.75" customHeight="1" x14ac:dyDescent="0.3"/>
    <row r="265" s="550" customFormat="1" ht="15.75" customHeight="1" x14ac:dyDescent="0.3"/>
    <row r="266" s="550" customFormat="1" ht="15.75" customHeight="1" x14ac:dyDescent="0.3"/>
    <row r="267" s="550" customFormat="1" ht="15.75" customHeight="1" x14ac:dyDescent="0.3"/>
    <row r="268" s="550" customFormat="1" ht="15.75" customHeight="1" x14ac:dyDescent="0.3"/>
    <row r="269" s="550" customFormat="1" ht="15.75" customHeight="1" x14ac:dyDescent="0.3"/>
    <row r="270" s="550" customFormat="1" ht="15.75" customHeight="1" x14ac:dyDescent="0.3"/>
    <row r="271" s="550" customFormat="1" ht="15.75" customHeight="1" x14ac:dyDescent="0.3"/>
    <row r="272" s="550" customFormat="1" ht="15.75" customHeight="1" x14ac:dyDescent="0.3"/>
    <row r="273" s="550" customFormat="1" ht="15.75" customHeight="1" x14ac:dyDescent="0.3"/>
    <row r="274" s="550" customFormat="1" ht="15.75" customHeight="1" x14ac:dyDescent="0.3"/>
    <row r="275" s="550" customFormat="1" ht="15.75" customHeight="1" x14ac:dyDescent="0.3"/>
    <row r="276" s="550" customFormat="1" ht="15.75" customHeight="1" x14ac:dyDescent="0.3"/>
    <row r="277" s="550" customFormat="1" ht="15.75" customHeight="1" x14ac:dyDescent="0.3"/>
    <row r="278" s="550" customFormat="1" ht="15.75" customHeight="1" x14ac:dyDescent="0.3"/>
    <row r="279" s="550" customFormat="1" ht="15.75" customHeight="1" x14ac:dyDescent="0.3"/>
    <row r="280" s="550" customFormat="1" ht="15.75" customHeight="1" x14ac:dyDescent="0.3"/>
    <row r="281" s="550" customFormat="1" ht="15.75" customHeight="1" x14ac:dyDescent="0.3"/>
    <row r="282" s="550" customFormat="1" ht="15.75" customHeight="1" x14ac:dyDescent="0.3"/>
    <row r="283" s="550" customFormat="1" ht="15.75" customHeight="1" x14ac:dyDescent="0.3"/>
    <row r="284" s="550" customFormat="1" ht="15.75" customHeight="1" x14ac:dyDescent="0.3"/>
    <row r="285" s="550" customFormat="1" ht="15.75" customHeight="1" x14ac:dyDescent="0.3"/>
    <row r="286" s="550" customFormat="1" ht="15.75" customHeight="1" x14ac:dyDescent="0.3"/>
    <row r="287" s="550" customFormat="1" ht="15.75" customHeight="1" x14ac:dyDescent="0.3"/>
    <row r="288" s="550" customFormat="1" ht="15.75" customHeight="1" x14ac:dyDescent="0.3"/>
    <row r="289" s="550" customFormat="1" ht="15.75" customHeight="1" x14ac:dyDescent="0.3"/>
    <row r="290" s="550" customFormat="1" ht="15.75" customHeight="1" x14ac:dyDescent="0.3"/>
    <row r="291" s="550" customFormat="1" ht="15.75" customHeight="1" x14ac:dyDescent="0.3"/>
    <row r="292" s="550" customFormat="1" ht="15.75" customHeight="1" x14ac:dyDescent="0.3"/>
    <row r="293" s="550" customFormat="1" ht="15.75" customHeight="1" x14ac:dyDescent="0.3"/>
    <row r="294" s="550" customFormat="1" ht="15.75" customHeight="1" x14ac:dyDescent="0.3"/>
    <row r="295" s="550" customFormat="1" ht="15.75" customHeight="1" x14ac:dyDescent="0.3"/>
    <row r="296" s="550" customFormat="1" ht="15.75" customHeight="1" x14ac:dyDescent="0.3"/>
    <row r="297" s="550" customFormat="1" ht="15.75" customHeight="1" x14ac:dyDescent="0.3"/>
    <row r="298" s="550" customFormat="1" ht="15.75" customHeight="1" x14ac:dyDescent="0.3"/>
    <row r="299" s="550" customFormat="1" ht="15.75" customHeight="1" x14ac:dyDescent="0.3"/>
    <row r="300" s="550" customFormat="1" ht="15.75" customHeight="1" x14ac:dyDescent="0.3"/>
    <row r="301" s="550" customFormat="1" ht="15.75" customHeight="1" x14ac:dyDescent="0.3"/>
    <row r="302" s="550" customFormat="1" ht="15.75" customHeight="1" x14ac:dyDescent="0.3"/>
    <row r="303" s="550" customFormat="1" ht="15.75" customHeight="1" x14ac:dyDescent="0.3"/>
    <row r="304" s="550" customFormat="1" ht="15.75" customHeight="1" x14ac:dyDescent="0.3"/>
    <row r="305" s="550" customFormat="1" ht="15.75" customHeight="1" x14ac:dyDescent="0.3"/>
    <row r="306" s="550" customFormat="1" ht="15.75" customHeight="1" x14ac:dyDescent="0.3"/>
    <row r="307" s="550" customFormat="1" ht="15.75" customHeight="1" x14ac:dyDescent="0.3"/>
    <row r="308" s="550" customFormat="1" ht="15.75" customHeight="1" x14ac:dyDescent="0.3"/>
    <row r="309" s="550" customFormat="1" ht="15.75" customHeight="1" x14ac:dyDescent="0.3"/>
    <row r="310" s="550" customFormat="1" ht="15.75" customHeight="1" x14ac:dyDescent="0.3"/>
    <row r="311" s="550" customFormat="1" ht="15.75" customHeight="1" x14ac:dyDescent="0.3"/>
    <row r="312" s="550" customFormat="1" ht="15.75" customHeight="1" x14ac:dyDescent="0.3"/>
    <row r="313" s="550" customFormat="1" ht="15.75" customHeight="1" x14ac:dyDescent="0.3"/>
    <row r="314" s="550" customFormat="1" ht="15.75" customHeight="1" x14ac:dyDescent="0.3"/>
    <row r="315" s="550" customFormat="1" ht="15.75" customHeight="1" x14ac:dyDescent="0.3"/>
    <row r="316" s="550" customFormat="1" ht="15.75" customHeight="1" x14ac:dyDescent="0.3"/>
    <row r="317" s="550" customFormat="1" ht="15.75" customHeight="1" x14ac:dyDescent="0.3"/>
    <row r="318" s="550" customFormat="1" ht="15.75" customHeight="1" x14ac:dyDescent="0.3"/>
    <row r="319" s="550" customFormat="1" ht="15.75" customHeight="1" x14ac:dyDescent="0.3"/>
    <row r="320" s="550" customFormat="1" ht="15.75" customHeight="1" x14ac:dyDescent="0.3"/>
    <row r="321" s="550" customFormat="1" ht="15.75" customHeight="1" x14ac:dyDescent="0.3"/>
    <row r="322" s="550" customFormat="1" ht="15.75" customHeight="1" x14ac:dyDescent="0.3"/>
    <row r="323" s="550" customFormat="1" ht="15.75" customHeight="1" x14ac:dyDescent="0.3"/>
    <row r="324" s="550" customFormat="1" ht="15.75" customHeight="1" x14ac:dyDescent="0.3"/>
    <row r="325" s="550" customFormat="1" ht="15.75" customHeight="1" x14ac:dyDescent="0.3"/>
    <row r="326" s="550" customFormat="1" ht="15.75" customHeight="1" x14ac:dyDescent="0.3"/>
    <row r="327" s="550" customFormat="1" ht="15.75" customHeight="1" x14ac:dyDescent="0.3"/>
    <row r="328" s="550" customFormat="1" ht="15.75" customHeight="1" x14ac:dyDescent="0.3"/>
    <row r="329" s="550" customFormat="1" ht="15.75" customHeight="1" x14ac:dyDescent="0.3"/>
    <row r="330" s="550" customFormat="1" ht="15.75" customHeight="1" x14ac:dyDescent="0.3"/>
    <row r="331" s="550" customFormat="1" ht="15.75" customHeight="1" x14ac:dyDescent="0.3"/>
    <row r="332" s="550" customFormat="1" ht="15.75" customHeight="1" x14ac:dyDescent="0.3"/>
    <row r="333" s="550" customFormat="1" ht="15.75" customHeight="1" x14ac:dyDescent="0.3"/>
    <row r="334" s="550" customFormat="1" ht="15.75" customHeight="1" x14ac:dyDescent="0.3"/>
    <row r="335" s="550" customFormat="1" ht="15.75" customHeight="1" x14ac:dyDescent="0.3"/>
    <row r="336" s="550" customFormat="1" ht="15.75" customHeight="1" x14ac:dyDescent="0.3"/>
    <row r="337" s="550" customFormat="1" ht="15.75" customHeight="1" x14ac:dyDescent="0.3"/>
    <row r="338" s="550" customFormat="1" ht="15.75" customHeight="1" x14ac:dyDescent="0.3"/>
    <row r="339" s="550" customFormat="1" ht="15.75" customHeight="1" x14ac:dyDescent="0.3"/>
    <row r="340" s="550" customFormat="1" ht="15.75" customHeight="1" x14ac:dyDescent="0.3"/>
    <row r="341" s="550" customFormat="1" ht="15.75" customHeight="1" x14ac:dyDescent="0.3"/>
    <row r="342" s="550" customFormat="1" ht="15.75" customHeight="1" x14ac:dyDescent="0.3"/>
    <row r="343" s="550" customFormat="1" ht="15.75" customHeight="1" x14ac:dyDescent="0.3"/>
    <row r="344" s="550" customFormat="1" ht="15.75" customHeight="1" x14ac:dyDescent="0.3"/>
    <row r="345" s="550" customFormat="1" ht="15.75" customHeight="1" x14ac:dyDescent="0.3"/>
    <row r="346" s="550" customFormat="1" ht="15.75" customHeight="1" x14ac:dyDescent="0.3"/>
    <row r="347" s="550" customFormat="1" ht="15.75" customHeight="1" x14ac:dyDescent="0.3"/>
    <row r="348" s="550" customFormat="1" ht="15.75" customHeight="1" x14ac:dyDescent="0.3"/>
    <row r="349" s="550" customFormat="1" ht="15.75" customHeight="1" x14ac:dyDescent="0.3"/>
    <row r="350" s="550" customFormat="1" ht="15.75" customHeight="1" x14ac:dyDescent="0.3"/>
    <row r="351" s="550" customFormat="1" ht="15.75" customHeight="1" x14ac:dyDescent="0.3"/>
    <row r="352" s="550" customFormat="1" ht="15.75" customHeight="1" x14ac:dyDescent="0.3"/>
    <row r="353" s="550" customFormat="1" ht="15.75" customHeight="1" x14ac:dyDescent="0.3"/>
    <row r="354" s="550" customFormat="1" ht="15.75" customHeight="1" x14ac:dyDescent="0.3"/>
    <row r="355" s="550" customFormat="1" ht="15.75" customHeight="1" x14ac:dyDescent="0.3"/>
    <row r="356" s="550" customFormat="1" ht="15.75" customHeight="1" x14ac:dyDescent="0.3"/>
    <row r="357" s="550" customFormat="1" ht="15.75" customHeight="1" x14ac:dyDescent="0.3"/>
    <row r="358" s="550" customFormat="1" ht="15.75" customHeight="1" x14ac:dyDescent="0.3"/>
    <row r="359" s="550" customFormat="1" ht="15.75" customHeight="1" x14ac:dyDescent="0.3"/>
    <row r="360" s="550" customFormat="1" ht="15.75" customHeight="1" x14ac:dyDescent="0.3"/>
    <row r="361" s="550" customFormat="1" ht="15.75" customHeight="1" x14ac:dyDescent="0.3"/>
    <row r="362" s="550" customFormat="1" ht="15.75" customHeight="1" x14ac:dyDescent="0.3"/>
    <row r="363" s="550" customFormat="1" ht="15.75" customHeight="1" x14ac:dyDescent="0.3"/>
    <row r="364" s="550" customFormat="1" ht="15.75" customHeight="1" x14ac:dyDescent="0.3"/>
    <row r="365" s="550" customFormat="1" ht="15.75" customHeight="1" x14ac:dyDescent="0.3"/>
    <row r="366" s="550" customFormat="1" ht="15.75" customHeight="1" x14ac:dyDescent="0.3"/>
    <row r="367" s="550" customFormat="1" ht="15.75" customHeight="1" x14ac:dyDescent="0.3"/>
    <row r="368" s="550" customFormat="1" ht="15.75" customHeight="1" x14ac:dyDescent="0.3"/>
    <row r="369" s="550" customFormat="1" ht="15.75" customHeight="1" x14ac:dyDescent="0.3"/>
    <row r="370" s="550" customFormat="1" ht="15.75" customHeight="1" x14ac:dyDescent="0.3"/>
    <row r="371" s="550" customFormat="1" ht="15.75" customHeight="1" x14ac:dyDescent="0.3"/>
    <row r="372" s="550" customFormat="1" ht="15.75" customHeight="1" x14ac:dyDescent="0.3"/>
    <row r="373" s="550" customFormat="1" ht="15.75" customHeight="1" x14ac:dyDescent="0.3"/>
    <row r="374" s="550" customFormat="1" ht="15.75" customHeight="1" x14ac:dyDescent="0.3"/>
    <row r="375" s="550" customFormat="1" ht="15.75" customHeight="1" x14ac:dyDescent="0.3"/>
    <row r="376" s="550" customFormat="1" ht="15.75" customHeight="1" x14ac:dyDescent="0.3"/>
    <row r="377" s="550" customFormat="1" ht="15.75" customHeight="1" x14ac:dyDescent="0.3"/>
    <row r="378" s="550" customFormat="1" ht="15.75" customHeight="1" x14ac:dyDescent="0.3"/>
    <row r="379" s="550" customFormat="1" ht="15.75" customHeight="1" x14ac:dyDescent="0.3"/>
    <row r="380" s="550" customFormat="1" ht="15.75" customHeight="1" x14ac:dyDescent="0.3"/>
    <row r="381" s="550" customFormat="1" ht="15.75" customHeight="1" x14ac:dyDescent="0.3"/>
    <row r="382" s="550" customFormat="1" ht="15.75" customHeight="1" x14ac:dyDescent="0.3"/>
    <row r="383" s="550" customFormat="1" ht="15.75" customHeight="1" x14ac:dyDescent="0.3"/>
    <row r="384" s="550" customFormat="1" ht="15.75" customHeight="1" x14ac:dyDescent="0.3"/>
    <row r="385" s="550" customFormat="1" ht="15.75" customHeight="1" x14ac:dyDescent="0.3"/>
    <row r="386" s="550" customFormat="1" ht="15.75" customHeight="1" x14ac:dyDescent="0.3"/>
    <row r="387" s="550" customFormat="1" ht="15.75" customHeight="1" x14ac:dyDescent="0.3"/>
    <row r="388" s="550" customFormat="1" ht="15.75" customHeight="1" x14ac:dyDescent="0.3"/>
    <row r="389" s="550" customFormat="1" ht="15.75" customHeight="1" x14ac:dyDescent="0.3"/>
    <row r="390" s="550" customFormat="1" ht="15.75" customHeight="1" x14ac:dyDescent="0.3"/>
    <row r="391" s="550" customFormat="1" ht="15.75" customHeight="1" x14ac:dyDescent="0.3"/>
    <row r="392" s="550" customFormat="1" ht="15.75" customHeight="1" x14ac:dyDescent="0.3"/>
    <row r="393" s="550" customFormat="1" ht="15.75" customHeight="1" x14ac:dyDescent="0.3"/>
    <row r="394" s="550" customFormat="1" ht="15.75" customHeight="1" x14ac:dyDescent="0.3"/>
    <row r="395" s="550" customFormat="1" ht="15.75" customHeight="1" x14ac:dyDescent="0.3"/>
    <row r="396" s="550" customFormat="1" ht="15.75" customHeight="1" x14ac:dyDescent="0.3"/>
    <row r="397" s="550" customFormat="1" ht="15.75" customHeight="1" x14ac:dyDescent="0.3"/>
    <row r="398" s="550" customFormat="1" ht="15.75" customHeight="1" x14ac:dyDescent="0.3"/>
    <row r="399" s="550" customFormat="1" ht="15.75" customHeight="1" x14ac:dyDescent="0.3"/>
    <row r="400" s="550" customFormat="1" ht="15.75" customHeight="1" x14ac:dyDescent="0.3"/>
    <row r="401" s="550" customFormat="1" ht="15.75" customHeight="1" x14ac:dyDescent="0.3"/>
    <row r="402" s="550" customFormat="1" ht="15.75" customHeight="1" x14ac:dyDescent="0.3"/>
    <row r="403" s="550" customFormat="1" ht="15.75" customHeight="1" x14ac:dyDescent="0.3"/>
    <row r="404" s="550" customFormat="1" ht="15.75" customHeight="1" x14ac:dyDescent="0.3"/>
    <row r="405" s="550" customFormat="1" ht="15.75" customHeight="1" x14ac:dyDescent="0.3"/>
    <row r="406" s="550" customFormat="1" ht="15.75" customHeight="1" x14ac:dyDescent="0.3"/>
    <row r="407" s="550" customFormat="1" ht="15.75" customHeight="1" x14ac:dyDescent="0.3"/>
    <row r="408" s="550" customFormat="1" ht="15.75" customHeight="1" x14ac:dyDescent="0.3"/>
    <row r="409" s="550" customFormat="1" ht="15.75" customHeight="1" x14ac:dyDescent="0.3"/>
    <row r="410" s="550" customFormat="1" ht="15.75" customHeight="1" x14ac:dyDescent="0.3"/>
    <row r="411" s="550" customFormat="1" ht="15.75" customHeight="1" x14ac:dyDescent="0.3"/>
    <row r="412" s="550" customFormat="1" ht="15.75" customHeight="1" x14ac:dyDescent="0.3"/>
    <row r="413" s="550" customFormat="1" ht="15.75" customHeight="1" x14ac:dyDescent="0.3"/>
    <row r="414" s="550" customFormat="1" ht="15.75" customHeight="1" x14ac:dyDescent="0.3"/>
    <row r="415" s="550" customFormat="1" ht="15.75" customHeight="1" x14ac:dyDescent="0.3"/>
    <row r="416" s="550" customFormat="1" ht="15.75" customHeight="1" x14ac:dyDescent="0.3"/>
    <row r="417" s="550" customFormat="1" ht="15.75" customHeight="1" x14ac:dyDescent="0.3"/>
    <row r="418" s="550" customFormat="1" ht="15.75" customHeight="1" x14ac:dyDescent="0.3"/>
    <row r="419" s="550" customFormat="1" ht="15.75" customHeight="1" x14ac:dyDescent="0.3"/>
    <row r="420" s="550" customFormat="1" ht="15.75" customHeight="1" x14ac:dyDescent="0.3"/>
    <row r="421" s="550" customFormat="1" ht="15.75" customHeight="1" x14ac:dyDescent="0.3"/>
    <row r="422" s="550" customFormat="1" ht="15.75" customHeight="1" x14ac:dyDescent="0.3"/>
    <row r="423" s="550" customFormat="1" ht="15.75" customHeight="1" x14ac:dyDescent="0.3"/>
    <row r="424" s="550" customFormat="1" ht="15.75" customHeight="1" x14ac:dyDescent="0.3"/>
    <row r="425" s="550" customFormat="1" ht="15.75" customHeight="1" x14ac:dyDescent="0.3"/>
    <row r="426" s="550" customFormat="1" ht="15.75" customHeight="1" x14ac:dyDescent="0.3"/>
    <row r="427" s="550" customFormat="1" ht="15.75" customHeight="1" x14ac:dyDescent="0.3"/>
    <row r="428" s="550" customFormat="1" ht="15.75" customHeight="1" x14ac:dyDescent="0.3"/>
    <row r="429" s="550" customFormat="1"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row r="1016" ht="15.75" customHeight="1" x14ac:dyDescent="0.3"/>
    <row r="1017" ht="15.75" customHeight="1" x14ac:dyDescent="0.3"/>
    <row r="1018" ht="15.75" customHeight="1" x14ac:dyDescent="0.3"/>
    <row r="1019" ht="15.75" customHeight="1" x14ac:dyDescent="0.3"/>
    <row r="1020" ht="15.75" customHeight="1" x14ac:dyDescent="0.3"/>
    <row r="1021" ht="15.75" customHeight="1" x14ac:dyDescent="0.3"/>
    <row r="1022" ht="15.75" customHeight="1" x14ac:dyDescent="0.3"/>
    <row r="1023" ht="15.75" customHeight="1" x14ac:dyDescent="0.3"/>
    <row r="1024" ht="15.75" customHeight="1" x14ac:dyDescent="0.3"/>
    <row r="1025" ht="15.75" customHeight="1" x14ac:dyDescent="0.3"/>
    <row r="1026" ht="15.75" customHeight="1" x14ac:dyDescent="0.3"/>
    <row r="1027" ht="15.75" customHeight="1" x14ac:dyDescent="0.3"/>
    <row r="1028" ht="15.75" customHeight="1" x14ac:dyDescent="0.3"/>
    <row r="1029" ht="15.75" customHeight="1" x14ac:dyDescent="0.3"/>
    <row r="1030" ht="15.75" customHeight="1" x14ac:dyDescent="0.3"/>
    <row r="1031" ht="15.75" customHeight="1" x14ac:dyDescent="0.3"/>
    <row r="1032" ht="15.75" customHeight="1" x14ac:dyDescent="0.3"/>
    <row r="1033" ht="15.75" customHeight="1" x14ac:dyDescent="0.3"/>
    <row r="1034" ht="15.75" customHeight="1" x14ac:dyDescent="0.3"/>
    <row r="1035" ht="15.75" customHeight="1" x14ac:dyDescent="0.3"/>
    <row r="1036" ht="15.75" customHeight="1" x14ac:dyDescent="0.3"/>
    <row r="1037" ht="15.75" customHeight="1" x14ac:dyDescent="0.3"/>
    <row r="1038" ht="15.75" customHeight="1" x14ac:dyDescent="0.3"/>
    <row r="1039" ht="15.75" customHeight="1" x14ac:dyDescent="0.3"/>
    <row r="1040" ht="15.75" customHeight="1" x14ac:dyDescent="0.3"/>
    <row r="1041" ht="15.75" customHeight="1" x14ac:dyDescent="0.3"/>
    <row r="1042" ht="15.75" customHeight="1" x14ac:dyDescent="0.3"/>
    <row r="1043" ht="15.75" customHeight="1" x14ac:dyDescent="0.3"/>
    <row r="1044" ht="15.75" customHeight="1" x14ac:dyDescent="0.3"/>
    <row r="1045" ht="15.75" customHeight="1" x14ac:dyDescent="0.3"/>
    <row r="1046" ht="15.75" customHeight="1" x14ac:dyDescent="0.3"/>
    <row r="1047" ht="15.75" customHeight="1" x14ac:dyDescent="0.3"/>
    <row r="1048" ht="15.75" customHeight="1" x14ac:dyDescent="0.3"/>
    <row r="1049" ht="15.75" customHeight="1" x14ac:dyDescent="0.3"/>
    <row r="1050" ht="15.75" customHeight="1" x14ac:dyDescent="0.3"/>
    <row r="1051" ht="15.75" customHeight="1" x14ac:dyDescent="0.3"/>
    <row r="1052" ht="15.75" customHeight="1" x14ac:dyDescent="0.3"/>
    <row r="1053" ht="15.75" customHeight="1" x14ac:dyDescent="0.3"/>
    <row r="1054" ht="15.75" customHeight="1" x14ac:dyDescent="0.3"/>
    <row r="1055" ht="15.75" customHeight="1" x14ac:dyDescent="0.3"/>
    <row r="1056" ht="15.75" customHeight="1" x14ac:dyDescent="0.3"/>
    <row r="1057" ht="15.75" customHeight="1" x14ac:dyDescent="0.3"/>
    <row r="1058" ht="15.75" customHeight="1" x14ac:dyDescent="0.3"/>
    <row r="1059" ht="15.75" customHeight="1" x14ac:dyDescent="0.3"/>
    <row r="1060" ht="15.75" customHeight="1" x14ac:dyDescent="0.3"/>
    <row r="1061" ht="15.75" customHeight="1" x14ac:dyDescent="0.3"/>
    <row r="1062" ht="15.75" customHeight="1" x14ac:dyDescent="0.3"/>
    <row r="1063" ht="15.75" customHeight="1" x14ac:dyDescent="0.3"/>
    <row r="1064" ht="15.75" customHeight="1" x14ac:dyDescent="0.3"/>
    <row r="1065" ht="15.75" customHeight="1" x14ac:dyDescent="0.3"/>
    <row r="1066" ht="15.75" customHeight="1" x14ac:dyDescent="0.3"/>
    <row r="1067" ht="15.75" customHeight="1" x14ac:dyDescent="0.3"/>
    <row r="1068" ht="15.75" customHeight="1" x14ac:dyDescent="0.3"/>
    <row r="1069" ht="15.75" customHeight="1" x14ac:dyDescent="0.3"/>
    <row r="1070" ht="15.75" customHeight="1" x14ac:dyDescent="0.3"/>
    <row r="1071" ht="15.75" customHeight="1" x14ac:dyDescent="0.3"/>
    <row r="1072" ht="15.75" customHeight="1" x14ac:dyDescent="0.3"/>
    <row r="1073" ht="15.75" customHeight="1" x14ac:dyDescent="0.3"/>
    <row r="1074" ht="15.75" customHeight="1" x14ac:dyDescent="0.3"/>
    <row r="1075" ht="15.75" customHeight="1" x14ac:dyDescent="0.3"/>
    <row r="1076" ht="15.75" customHeight="1" x14ac:dyDescent="0.3"/>
    <row r="1077" ht="15.75" customHeight="1" x14ac:dyDescent="0.3"/>
    <row r="1078" ht="15.75" customHeight="1" x14ac:dyDescent="0.3"/>
    <row r="1079" ht="15.75" customHeight="1" x14ac:dyDescent="0.3"/>
    <row r="1080" ht="15.75" customHeight="1" x14ac:dyDescent="0.3"/>
    <row r="1081" ht="15.75" customHeight="1" x14ac:dyDescent="0.3"/>
    <row r="1082" ht="15.75" customHeight="1" x14ac:dyDescent="0.3"/>
    <row r="1083" ht="15.75" customHeight="1" x14ac:dyDescent="0.3"/>
    <row r="1084" ht="15.75" customHeight="1" x14ac:dyDescent="0.3"/>
    <row r="1085" ht="15.75" customHeight="1" x14ac:dyDescent="0.3"/>
    <row r="1086" ht="15.75" customHeight="1" x14ac:dyDescent="0.3"/>
    <row r="1087" ht="15.75" customHeight="1" x14ac:dyDescent="0.3"/>
    <row r="1088" ht="15.75" customHeight="1" x14ac:dyDescent="0.3"/>
    <row r="1089" ht="15.75" customHeight="1" x14ac:dyDescent="0.3"/>
    <row r="1090" ht="15.75" customHeight="1" x14ac:dyDescent="0.3"/>
    <row r="1091" ht="15.75" customHeight="1" x14ac:dyDescent="0.3"/>
    <row r="1092" ht="15.75" customHeight="1" x14ac:dyDescent="0.3"/>
    <row r="1093" ht="15.75" customHeight="1" x14ac:dyDescent="0.3"/>
    <row r="1094" ht="15.75" customHeight="1" x14ac:dyDescent="0.3"/>
    <row r="1095" ht="15.75" customHeight="1" x14ac:dyDescent="0.3"/>
    <row r="1096" ht="15.75" customHeight="1" x14ac:dyDescent="0.3"/>
    <row r="1097" ht="15.75" customHeight="1" x14ac:dyDescent="0.3"/>
    <row r="1098" ht="15.75" customHeight="1" x14ac:dyDescent="0.3"/>
    <row r="1099" ht="15.75" customHeight="1" x14ac:dyDescent="0.3"/>
    <row r="1100" ht="15.75" customHeight="1" x14ac:dyDescent="0.3"/>
    <row r="1101" ht="15.75" customHeight="1" x14ac:dyDescent="0.3"/>
    <row r="1102" ht="15.75" customHeight="1" x14ac:dyDescent="0.3"/>
    <row r="1103" ht="15.75" customHeight="1" x14ac:dyDescent="0.3"/>
    <row r="1104" ht="15.75" customHeight="1" x14ac:dyDescent="0.3"/>
    <row r="1105" ht="15.75" customHeight="1" x14ac:dyDescent="0.3"/>
    <row r="1106" ht="15.75" customHeight="1" x14ac:dyDescent="0.3"/>
    <row r="1107" ht="15.75" customHeight="1" x14ac:dyDescent="0.3"/>
    <row r="1108" ht="15.75" customHeight="1" x14ac:dyDescent="0.3"/>
    <row r="1109" ht="15.75" customHeight="1" x14ac:dyDescent="0.3"/>
    <row r="1110" ht="15.75" customHeight="1" x14ac:dyDescent="0.3"/>
    <row r="1111" ht="15.75" customHeight="1" x14ac:dyDescent="0.3"/>
    <row r="1112" ht="15.75" customHeight="1" x14ac:dyDescent="0.3"/>
    <row r="1113" ht="15.75" customHeight="1" x14ac:dyDescent="0.3"/>
    <row r="1114" ht="15.75" customHeight="1" x14ac:dyDescent="0.3"/>
    <row r="1115" ht="15.75" customHeight="1" x14ac:dyDescent="0.3"/>
    <row r="1116" ht="15.75" customHeight="1" x14ac:dyDescent="0.3"/>
    <row r="1117" ht="15.75" customHeight="1" x14ac:dyDescent="0.3"/>
    <row r="1118" ht="15.75" customHeight="1" x14ac:dyDescent="0.3"/>
    <row r="1119" ht="15.75" customHeight="1" x14ac:dyDescent="0.3"/>
    <row r="1120" ht="15.75" customHeight="1" x14ac:dyDescent="0.3"/>
    <row r="1121" ht="15.75" customHeight="1" x14ac:dyDescent="0.3"/>
    <row r="1122" ht="15.75" customHeight="1" x14ac:dyDescent="0.3"/>
    <row r="1123" ht="15.75" customHeight="1" x14ac:dyDescent="0.3"/>
    <row r="1124" ht="15.75" customHeight="1" x14ac:dyDescent="0.3"/>
    <row r="1125" ht="15.75" customHeight="1" x14ac:dyDescent="0.3"/>
    <row r="1126" ht="15.75" customHeight="1" x14ac:dyDescent="0.3"/>
    <row r="1127" ht="15.75" customHeight="1" x14ac:dyDescent="0.3"/>
    <row r="1128" ht="15.75" customHeight="1" x14ac:dyDescent="0.3"/>
    <row r="1129" ht="15.75" customHeight="1" x14ac:dyDescent="0.3"/>
    <row r="1130" ht="15.75" customHeight="1" x14ac:dyDescent="0.3"/>
    <row r="1131" ht="15.75" customHeight="1" x14ac:dyDescent="0.3"/>
    <row r="1132" ht="15.75" customHeight="1" x14ac:dyDescent="0.3"/>
    <row r="1133" ht="15.75" customHeight="1" x14ac:dyDescent="0.3"/>
    <row r="1134" ht="15.75" customHeight="1" x14ac:dyDescent="0.3"/>
    <row r="1135" ht="15.75" customHeight="1" x14ac:dyDescent="0.3"/>
    <row r="1136" ht="15.75" customHeight="1" x14ac:dyDescent="0.3"/>
    <row r="1137" ht="15.75" customHeight="1" x14ac:dyDescent="0.3"/>
    <row r="1138" ht="15.75" customHeight="1" x14ac:dyDescent="0.3"/>
    <row r="1139" ht="15.75" customHeight="1" x14ac:dyDescent="0.3"/>
    <row r="1140" ht="15.75" customHeight="1" x14ac:dyDescent="0.3"/>
    <row r="1141" ht="15.75" customHeight="1" x14ac:dyDescent="0.3"/>
    <row r="1142" ht="15.75" customHeight="1" x14ac:dyDescent="0.3"/>
    <row r="1143" ht="15.75" customHeight="1" x14ac:dyDescent="0.3"/>
    <row r="1144" ht="15.75" customHeight="1" x14ac:dyDescent="0.3"/>
    <row r="1145" ht="15.75" customHeight="1" x14ac:dyDescent="0.3"/>
    <row r="1146" ht="15.75" customHeight="1" x14ac:dyDescent="0.3"/>
    <row r="1147" ht="15.75" customHeight="1" x14ac:dyDescent="0.3"/>
    <row r="1148" ht="15.75" customHeight="1" x14ac:dyDescent="0.3"/>
    <row r="1149" ht="15.75" customHeight="1" x14ac:dyDescent="0.3"/>
    <row r="1150" ht="15.75" customHeight="1" x14ac:dyDescent="0.3"/>
    <row r="1151" ht="15.75" customHeight="1" x14ac:dyDescent="0.3"/>
    <row r="1152" ht="15.75" customHeight="1" x14ac:dyDescent="0.3"/>
    <row r="1153" ht="15.75" customHeight="1" x14ac:dyDescent="0.3"/>
    <row r="1154" ht="15.75" customHeight="1" x14ac:dyDescent="0.3"/>
    <row r="1155" ht="15.75" customHeight="1" x14ac:dyDescent="0.3"/>
    <row r="1156" ht="15.75" customHeight="1" x14ac:dyDescent="0.3"/>
    <row r="1157" ht="15.75" customHeight="1" x14ac:dyDescent="0.3"/>
    <row r="1158" ht="15.75" customHeight="1" x14ac:dyDescent="0.3"/>
    <row r="1159" ht="15.75" customHeight="1" x14ac:dyDescent="0.3"/>
    <row r="1160" ht="15.75" customHeight="1" x14ac:dyDescent="0.3"/>
    <row r="1161" ht="15.75" customHeight="1" x14ac:dyDescent="0.3"/>
    <row r="1162" ht="15.75" customHeight="1" x14ac:dyDescent="0.3"/>
    <row r="1163" ht="15.75" customHeight="1" x14ac:dyDescent="0.3"/>
    <row r="1164" ht="15.75" customHeight="1" x14ac:dyDescent="0.3"/>
    <row r="1165" ht="15.75" customHeight="1" x14ac:dyDescent="0.3"/>
    <row r="1166" ht="15.75" customHeight="1" x14ac:dyDescent="0.3"/>
    <row r="1167" ht="15.75" customHeight="1" x14ac:dyDescent="0.3"/>
    <row r="1168" ht="15.75" customHeight="1" x14ac:dyDescent="0.3"/>
    <row r="1169" ht="15.75" customHeight="1" x14ac:dyDescent="0.3"/>
    <row r="1170" ht="15.75" customHeight="1" x14ac:dyDescent="0.3"/>
    <row r="1171" ht="15.75" customHeight="1" x14ac:dyDescent="0.3"/>
    <row r="1172" ht="15.75" customHeight="1" x14ac:dyDescent="0.3"/>
    <row r="1173" ht="15.75" customHeight="1" x14ac:dyDescent="0.3"/>
    <row r="1174" ht="15.75" customHeight="1" x14ac:dyDescent="0.3"/>
    <row r="1175" ht="15.75" customHeight="1" x14ac:dyDescent="0.3"/>
    <row r="1176" ht="15.75" customHeight="1" x14ac:dyDescent="0.3"/>
    <row r="1177" ht="15.75" customHeight="1" x14ac:dyDescent="0.3"/>
    <row r="1178" ht="15.75" customHeight="1" x14ac:dyDescent="0.3"/>
    <row r="1179" ht="15.75" customHeight="1" x14ac:dyDescent="0.3"/>
    <row r="1180" ht="15.75" customHeight="1" x14ac:dyDescent="0.3"/>
    <row r="1181" ht="15.75" customHeight="1" x14ac:dyDescent="0.3"/>
    <row r="1182" ht="15.75" customHeight="1" x14ac:dyDescent="0.3"/>
    <row r="1183" ht="15.75" customHeight="1" x14ac:dyDescent="0.3"/>
    <row r="1184" ht="15.75" customHeight="1" x14ac:dyDescent="0.3"/>
    <row r="1185" ht="15.75" customHeight="1" x14ac:dyDescent="0.3"/>
    <row r="1186" ht="15.75" customHeight="1" x14ac:dyDescent="0.3"/>
    <row r="1187" ht="15.75" customHeight="1" x14ac:dyDescent="0.3"/>
    <row r="1188" ht="15.75" customHeight="1" x14ac:dyDescent="0.3"/>
    <row r="1189" ht="15.75" customHeight="1" x14ac:dyDescent="0.3"/>
    <row r="1190" ht="15.75" customHeight="1" x14ac:dyDescent="0.3"/>
    <row r="1191" ht="15.75" customHeight="1" x14ac:dyDescent="0.3"/>
    <row r="1192" ht="15.75" customHeight="1" x14ac:dyDescent="0.3"/>
    <row r="1193" ht="15.75" customHeight="1" x14ac:dyDescent="0.3"/>
    <row r="1194" ht="15.75" customHeight="1" x14ac:dyDescent="0.3"/>
    <row r="1195" ht="15.75" customHeight="1" x14ac:dyDescent="0.3"/>
    <row r="1196" ht="15.75" customHeight="1" x14ac:dyDescent="0.3"/>
    <row r="1197" ht="15.75" customHeight="1" x14ac:dyDescent="0.3"/>
    <row r="1198" ht="15.75" customHeight="1" x14ac:dyDescent="0.3"/>
    <row r="1199" ht="15.75" customHeight="1" x14ac:dyDescent="0.3"/>
    <row r="1200" ht="15.75" customHeight="1" x14ac:dyDescent="0.3"/>
    <row r="1201" ht="15.75" customHeight="1" x14ac:dyDescent="0.3"/>
    <row r="1202" ht="15.75" customHeight="1" x14ac:dyDescent="0.3"/>
    <row r="1203" ht="15.75" customHeight="1" x14ac:dyDescent="0.3"/>
    <row r="1204" ht="15.75" customHeight="1" x14ac:dyDescent="0.3"/>
    <row r="1205" ht="15.75" customHeight="1" x14ac:dyDescent="0.3"/>
    <row r="1206" ht="15.75" customHeight="1" x14ac:dyDescent="0.3"/>
    <row r="1207" ht="15.75" customHeight="1" x14ac:dyDescent="0.3"/>
    <row r="1208" ht="15.75" customHeight="1" x14ac:dyDescent="0.3"/>
    <row r="1209" ht="15.75" customHeight="1" x14ac:dyDescent="0.3"/>
    <row r="1210" ht="15.75" customHeight="1" x14ac:dyDescent="0.3"/>
    <row r="1211" ht="15.75" customHeight="1" x14ac:dyDescent="0.3"/>
    <row r="1212" ht="15.75" customHeight="1" x14ac:dyDescent="0.3"/>
    <row r="1213" ht="15.75" customHeight="1" x14ac:dyDescent="0.3"/>
    <row r="1214" ht="15.75" customHeight="1" x14ac:dyDescent="0.3"/>
    <row r="1215" ht="15.75" customHeight="1" x14ac:dyDescent="0.3"/>
    <row r="1216" ht="15.75" customHeight="1" x14ac:dyDescent="0.3"/>
    <row r="1217" ht="15.75" customHeight="1" x14ac:dyDescent="0.3"/>
    <row r="1218" ht="15.75" customHeight="1" x14ac:dyDescent="0.3"/>
    <row r="1219" ht="15.75" customHeight="1" x14ac:dyDescent="0.3"/>
    <row r="1220" ht="15.75" customHeight="1" x14ac:dyDescent="0.3"/>
    <row r="1221" ht="15.75" customHeight="1" x14ac:dyDescent="0.3"/>
    <row r="1222" ht="15.75" customHeight="1" x14ac:dyDescent="0.3"/>
    <row r="1223" ht="15.75" customHeight="1" x14ac:dyDescent="0.3"/>
    <row r="1224" ht="15.75" customHeight="1" x14ac:dyDescent="0.3"/>
    <row r="1225" ht="15.75" customHeight="1" x14ac:dyDescent="0.3"/>
    <row r="1226" ht="15.75" customHeight="1" x14ac:dyDescent="0.3"/>
    <row r="1227" ht="15.75" customHeight="1" x14ac:dyDescent="0.3"/>
    <row r="1228" ht="15.75" customHeight="1" x14ac:dyDescent="0.3"/>
    <row r="1229" ht="15.75" customHeight="1" x14ac:dyDescent="0.3"/>
    <row r="1230" ht="15.75" customHeight="1" x14ac:dyDescent="0.3"/>
    <row r="1231" ht="15.75" customHeight="1" x14ac:dyDescent="0.3"/>
    <row r="1232" ht="15.75" customHeight="1" x14ac:dyDescent="0.3"/>
    <row r="1233" ht="15.75" customHeight="1" x14ac:dyDescent="0.3"/>
    <row r="1234" ht="15.75" customHeight="1" x14ac:dyDescent="0.3"/>
    <row r="1235" ht="15.75" customHeight="1" x14ac:dyDescent="0.3"/>
    <row r="1236" ht="15.75" customHeight="1" x14ac:dyDescent="0.3"/>
    <row r="1237" ht="15.75" customHeight="1" x14ac:dyDescent="0.3"/>
    <row r="1238" ht="15.75" customHeight="1" x14ac:dyDescent="0.3"/>
    <row r="1239" ht="15.75" customHeight="1" x14ac:dyDescent="0.3"/>
    <row r="1240" ht="15.75" customHeight="1" x14ac:dyDescent="0.3"/>
    <row r="1241" ht="15.75" customHeight="1" x14ac:dyDescent="0.3"/>
    <row r="1242" ht="15.75" customHeight="1" x14ac:dyDescent="0.3"/>
    <row r="1243" ht="15.75" customHeight="1" x14ac:dyDescent="0.3"/>
    <row r="1244" ht="15.75" customHeight="1" x14ac:dyDescent="0.3"/>
    <row r="1245" ht="15.75" customHeight="1" x14ac:dyDescent="0.3"/>
    <row r="1246" ht="15.75" customHeight="1" x14ac:dyDescent="0.3"/>
    <row r="1247" ht="15.75" customHeight="1" x14ac:dyDescent="0.3"/>
    <row r="1248" ht="15.75" customHeight="1" x14ac:dyDescent="0.3"/>
    <row r="1249" ht="15.75" customHeight="1" x14ac:dyDescent="0.3"/>
    <row r="1250" ht="15.75" customHeight="1" x14ac:dyDescent="0.3"/>
    <row r="1251" ht="15.75" customHeight="1" x14ac:dyDescent="0.3"/>
    <row r="1252" ht="15.75" customHeight="1" x14ac:dyDescent="0.3"/>
    <row r="1253" ht="15.75" customHeight="1" x14ac:dyDescent="0.3"/>
    <row r="1254" ht="15.75" customHeight="1" x14ac:dyDescent="0.3"/>
    <row r="1255" ht="15.75" customHeight="1" x14ac:dyDescent="0.3"/>
    <row r="1256" ht="15.75" customHeight="1" x14ac:dyDescent="0.3"/>
    <row r="1257" ht="15.75" customHeight="1" x14ac:dyDescent="0.3"/>
    <row r="1258" ht="15.75" customHeight="1" x14ac:dyDescent="0.3"/>
    <row r="1259" ht="15.75" customHeight="1" x14ac:dyDescent="0.3"/>
    <row r="1260" ht="15.75" customHeight="1" x14ac:dyDescent="0.3"/>
    <row r="1261" ht="15.75" customHeight="1" x14ac:dyDescent="0.3"/>
    <row r="1262" ht="15.75" customHeight="1" x14ac:dyDescent="0.3"/>
    <row r="1263" ht="15.75" customHeight="1" x14ac:dyDescent="0.3"/>
    <row r="1264" ht="15.75" customHeight="1" x14ac:dyDescent="0.3"/>
    <row r="1265" ht="15.75" customHeight="1" x14ac:dyDescent="0.3"/>
    <row r="1266" ht="15.75" customHeight="1" x14ac:dyDescent="0.3"/>
    <row r="1267" ht="15.75" customHeight="1" x14ac:dyDescent="0.3"/>
    <row r="1268" ht="15.75" customHeight="1" x14ac:dyDescent="0.3"/>
    <row r="1269" ht="15.75" customHeight="1" x14ac:dyDescent="0.3"/>
    <row r="1270" ht="15.75" customHeight="1" x14ac:dyDescent="0.3"/>
    <row r="1271" ht="15.75" customHeight="1" x14ac:dyDescent="0.3"/>
    <row r="1272" ht="15.75" customHeight="1" x14ac:dyDescent="0.3"/>
    <row r="1273" ht="15.75" customHeight="1" x14ac:dyDescent="0.3"/>
    <row r="1274" ht="15.75" customHeight="1" x14ac:dyDescent="0.3"/>
    <row r="1275" ht="15.75" customHeight="1" x14ac:dyDescent="0.3"/>
    <row r="1276" ht="15.75" customHeight="1" x14ac:dyDescent="0.3"/>
    <row r="1277" ht="15.75" customHeight="1" x14ac:dyDescent="0.3"/>
    <row r="1278" ht="15.75" customHeight="1" x14ac:dyDescent="0.3"/>
    <row r="1279" ht="15.75" customHeight="1" x14ac:dyDescent="0.3"/>
    <row r="1280" ht="15.75" customHeight="1" x14ac:dyDescent="0.3"/>
    <row r="1281" ht="15.75" customHeight="1" x14ac:dyDescent="0.3"/>
    <row r="1282" ht="15.75" customHeight="1" x14ac:dyDescent="0.3"/>
    <row r="1283" ht="15.75" customHeight="1" x14ac:dyDescent="0.3"/>
    <row r="1284" ht="15.75" customHeight="1" x14ac:dyDescent="0.3"/>
    <row r="1285" ht="15.75" customHeight="1" x14ac:dyDescent="0.3"/>
    <row r="1286" ht="15.75" customHeight="1" x14ac:dyDescent="0.3"/>
    <row r="1287" ht="15.75" customHeight="1" x14ac:dyDescent="0.3"/>
    <row r="1288" ht="15.75" customHeight="1" x14ac:dyDescent="0.3"/>
    <row r="1289" ht="15.75" customHeight="1" x14ac:dyDescent="0.3"/>
    <row r="1290" ht="15.75" customHeight="1" x14ac:dyDescent="0.3"/>
    <row r="1291" ht="15.75" customHeight="1" x14ac:dyDescent="0.3"/>
    <row r="1292" ht="15.75" customHeight="1" x14ac:dyDescent="0.3"/>
    <row r="1293" ht="15.75" customHeight="1" x14ac:dyDescent="0.3"/>
    <row r="1294" ht="15.75" customHeight="1" x14ac:dyDescent="0.3"/>
    <row r="1295" ht="15.75" customHeight="1" x14ac:dyDescent="0.3"/>
    <row r="1296" ht="15.75" customHeight="1" x14ac:dyDescent="0.3"/>
    <row r="1297" ht="15.75" customHeight="1" x14ac:dyDescent="0.3"/>
    <row r="1298" ht="15.75" customHeight="1" x14ac:dyDescent="0.3"/>
    <row r="1299" ht="15.75" customHeight="1" x14ac:dyDescent="0.3"/>
    <row r="1300" ht="15.75" customHeight="1" x14ac:dyDescent="0.3"/>
    <row r="1301" ht="15.75" customHeight="1" x14ac:dyDescent="0.3"/>
    <row r="1302" ht="15.75" customHeight="1" x14ac:dyDescent="0.3"/>
    <row r="1303" ht="15.75" customHeight="1" x14ac:dyDescent="0.3"/>
    <row r="1304" ht="15.75" customHeight="1" x14ac:dyDescent="0.3"/>
    <row r="1305" ht="15.75" customHeight="1" x14ac:dyDescent="0.3"/>
    <row r="1306" ht="15.75" customHeight="1" x14ac:dyDescent="0.3"/>
    <row r="1307" ht="15.75" customHeight="1" x14ac:dyDescent="0.3"/>
    <row r="1308" ht="15.75" customHeight="1" x14ac:dyDescent="0.3"/>
    <row r="1309" ht="15.75" customHeight="1" x14ac:dyDescent="0.3"/>
    <row r="1310" ht="15.75" customHeight="1" x14ac:dyDescent="0.3"/>
    <row r="1311" ht="15.75" customHeight="1" x14ac:dyDescent="0.3"/>
    <row r="1312" ht="15.75" customHeight="1" x14ac:dyDescent="0.3"/>
    <row r="1313" ht="15.75" customHeight="1" x14ac:dyDescent="0.3"/>
    <row r="1314" ht="15.75" customHeight="1" x14ac:dyDescent="0.3"/>
    <row r="1315" ht="15.75" customHeight="1" x14ac:dyDescent="0.3"/>
    <row r="1316" ht="15.75" customHeight="1" x14ac:dyDescent="0.3"/>
    <row r="1317" ht="15.75" customHeight="1" x14ac:dyDescent="0.3"/>
    <row r="1318" ht="15.75" customHeight="1" x14ac:dyDescent="0.3"/>
    <row r="1319" ht="15.75" customHeight="1" x14ac:dyDescent="0.3"/>
    <row r="1320" ht="15.75" customHeight="1" x14ac:dyDescent="0.3"/>
    <row r="1321" ht="15.75" customHeight="1" x14ac:dyDescent="0.3"/>
    <row r="1322" ht="15.75" customHeight="1" x14ac:dyDescent="0.3"/>
    <row r="1323" ht="15.75" customHeight="1" x14ac:dyDescent="0.3"/>
    <row r="1324" ht="15.75" customHeight="1" x14ac:dyDescent="0.3"/>
    <row r="1325" ht="15.75" customHeight="1" x14ac:dyDescent="0.3"/>
    <row r="1326" ht="15.75" customHeight="1" x14ac:dyDescent="0.3"/>
    <row r="1327" ht="15.75" customHeight="1" x14ac:dyDescent="0.3"/>
    <row r="1328" ht="15.75" customHeight="1" x14ac:dyDescent="0.3"/>
    <row r="1329" ht="15.75" customHeight="1" x14ac:dyDescent="0.3"/>
    <row r="1330" ht="15.75" customHeight="1" x14ac:dyDescent="0.3"/>
    <row r="1331" ht="15.75" customHeight="1" x14ac:dyDescent="0.3"/>
    <row r="1332" ht="15.75" customHeight="1" x14ac:dyDescent="0.3"/>
    <row r="1333" ht="15.75" customHeight="1" x14ac:dyDescent="0.3"/>
    <row r="1334" ht="15.75" customHeight="1" x14ac:dyDescent="0.3"/>
    <row r="1335" ht="15.75" customHeight="1" x14ac:dyDescent="0.3"/>
    <row r="1336" ht="15.75" customHeight="1" x14ac:dyDescent="0.3"/>
    <row r="1337" ht="15.75" customHeight="1" x14ac:dyDescent="0.3"/>
    <row r="1338" ht="15.75" customHeight="1" x14ac:dyDescent="0.3"/>
    <row r="1339" ht="15.75" customHeight="1" x14ac:dyDescent="0.3"/>
    <row r="1340" ht="15.75" customHeight="1" x14ac:dyDescent="0.3"/>
    <row r="1341" ht="15.75" customHeight="1" x14ac:dyDescent="0.3"/>
    <row r="1342" ht="15.75" customHeight="1" x14ac:dyDescent="0.3"/>
    <row r="1343" ht="15.75" customHeight="1" x14ac:dyDescent="0.3"/>
    <row r="1344" ht="15.75" customHeight="1" x14ac:dyDescent="0.3"/>
    <row r="1345" ht="15.75" customHeight="1" x14ac:dyDescent="0.3"/>
    <row r="1346" ht="15.75" customHeight="1" x14ac:dyDescent="0.3"/>
    <row r="1347" ht="15.75" customHeight="1" x14ac:dyDescent="0.3"/>
    <row r="1348" ht="15.75" customHeight="1" x14ac:dyDescent="0.3"/>
    <row r="1349" ht="15.75" customHeight="1" x14ac:dyDescent="0.3"/>
    <row r="1350" ht="15.75" customHeight="1" x14ac:dyDescent="0.3"/>
    <row r="1351" ht="15.75" customHeight="1" x14ac:dyDescent="0.3"/>
    <row r="1352" ht="15.75" customHeight="1" x14ac:dyDescent="0.3"/>
    <row r="1353" ht="15.75" customHeight="1" x14ac:dyDescent="0.3"/>
    <row r="1354" ht="15.75" customHeight="1" x14ac:dyDescent="0.3"/>
    <row r="1355" ht="15.75" customHeight="1" x14ac:dyDescent="0.3"/>
    <row r="1356" ht="15.75" customHeight="1" x14ac:dyDescent="0.3"/>
    <row r="1357" ht="15.75" customHeight="1" x14ac:dyDescent="0.3"/>
    <row r="1358" ht="15.75" customHeight="1" x14ac:dyDescent="0.3"/>
    <row r="1359" ht="15.75" customHeight="1" x14ac:dyDescent="0.3"/>
    <row r="1360" ht="15.75" customHeight="1" x14ac:dyDescent="0.3"/>
    <row r="1361" ht="15.75" customHeight="1" x14ac:dyDescent="0.3"/>
    <row r="1362" ht="15.75" customHeight="1" x14ac:dyDescent="0.3"/>
    <row r="1363" ht="15.75" customHeight="1" x14ac:dyDescent="0.3"/>
    <row r="1364" ht="15.75" customHeight="1" x14ac:dyDescent="0.3"/>
    <row r="1365" ht="15.75" customHeight="1" x14ac:dyDescent="0.3"/>
    <row r="1366" ht="15.75" customHeight="1" x14ac:dyDescent="0.3"/>
    <row r="1367" ht="15.75" customHeight="1" x14ac:dyDescent="0.3"/>
    <row r="1368" ht="15.75" customHeight="1" x14ac:dyDescent="0.3"/>
    <row r="1369" ht="15.75" customHeight="1" x14ac:dyDescent="0.3"/>
    <row r="1370" ht="15.75" customHeight="1" x14ac:dyDescent="0.3"/>
    <row r="1371" ht="15.75" customHeight="1" x14ac:dyDescent="0.3"/>
    <row r="1372" ht="15.75" customHeight="1" x14ac:dyDescent="0.3"/>
    <row r="1373" ht="15.75" customHeight="1" x14ac:dyDescent="0.3"/>
    <row r="1374" ht="15.75" customHeight="1" x14ac:dyDescent="0.3"/>
    <row r="1375" ht="15.75" customHeight="1" x14ac:dyDescent="0.3"/>
    <row r="1376" ht="15.75" customHeight="1" x14ac:dyDescent="0.3"/>
    <row r="1377" ht="15.75" customHeight="1" x14ac:dyDescent="0.3"/>
    <row r="1378" ht="15.75" customHeight="1" x14ac:dyDescent="0.3"/>
    <row r="1379" ht="15.75" customHeight="1" x14ac:dyDescent="0.3"/>
    <row r="1380" ht="15.75" customHeight="1" x14ac:dyDescent="0.3"/>
    <row r="1381" ht="15.75" customHeight="1" x14ac:dyDescent="0.3"/>
    <row r="1382" ht="15.75" customHeight="1" x14ac:dyDescent="0.3"/>
    <row r="1383" ht="15.75" customHeight="1" x14ac:dyDescent="0.3"/>
    <row r="1384" ht="15.75" customHeight="1" x14ac:dyDescent="0.3"/>
    <row r="1385" ht="15.75" customHeight="1" x14ac:dyDescent="0.3"/>
    <row r="1386" ht="15.75" customHeight="1" x14ac:dyDescent="0.3"/>
    <row r="1387" ht="15.75" customHeight="1" x14ac:dyDescent="0.3"/>
    <row r="1388" ht="15.75" customHeight="1" x14ac:dyDescent="0.3"/>
    <row r="1389" ht="15.75" customHeight="1" x14ac:dyDescent="0.3"/>
    <row r="1390" ht="15.75" customHeight="1" x14ac:dyDescent="0.3"/>
    <row r="1391" ht="15.75" customHeight="1" x14ac:dyDescent="0.3"/>
    <row r="1392" ht="15.75" customHeight="1" x14ac:dyDescent="0.3"/>
    <row r="1393" ht="15.75" customHeight="1" x14ac:dyDescent="0.3"/>
    <row r="1394" ht="15.75" customHeight="1" x14ac:dyDescent="0.3"/>
    <row r="1395" ht="15.75" customHeight="1" x14ac:dyDescent="0.3"/>
    <row r="1396" ht="15.75" customHeight="1" x14ac:dyDescent="0.3"/>
    <row r="1397" ht="15.75" customHeight="1" x14ac:dyDescent="0.3"/>
    <row r="1398" ht="15.75" customHeight="1" x14ac:dyDescent="0.3"/>
    <row r="1399" ht="15.75" customHeight="1" x14ac:dyDescent="0.3"/>
    <row r="1400" ht="15.75" customHeight="1" x14ac:dyDescent="0.3"/>
    <row r="1401" ht="15.75" customHeight="1" x14ac:dyDescent="0.3"/>
    <row r="1402" ht="15.75" customHeight="1" x14ac:dyDescent="0.3"/>
    <row r="1403" ht="15.75" customHeight="1" x14ac:dyDescent="0.3"/>
    <row r="1404" ht="15.75" customHeight="1" x14ac:dyDescent="0.3"/>
    <row r="1405" ht="15.75" customHeight="1" x14ac:dyDescent="0.3"/>
    <row r="1406" ht="15.75" customHeight="1" x14ac:dyDescent="0.3"/>
    <row r="1407" ht="15.75" customHeight="1" x14ac:dyDescent="0.3"/>
    <row r="1408" ht="15.75" customHeight="1" x14ac:dyDescent="0.3"/>
    <row r="1409" ht="15.75" customHeight="1" x14ac:dyDescent="0.3"/>
    <row r="1410" ht="15.75" customHeight="1" x14ac:dyDescent="0.3"/>
    <row r="1411" ht="15.75" customHeight="1" x14ac:dyDescent="0.3"/>
    <row r="1412" ht="15.75" customHeight="1" x14ac:dyDescent="0.3"/>
    <row r="1413" ht="15.75" customHeight="1" x14ac:dyDescent="0.3"/>
    <row r="1414" ht="15.75" customHeight="1" x14ac:dyDescent="0.3"/>
    <row r="1415" ht="15.75" customHeight="1" x14ac:dyDescent="0.3"/>
    <row r="1416" ht="15.75" customHeight="1" x14ac:dyDescent="0.3"/>
    <row r="1417" ht="15.75" customHeight="1" x14ac:dyDescent="0.3"/>
    <row r="1418" ht="15.75" customHeight="1" x14ac:dyDescent="0.3"/>
    <row r="1419" ht="15.75" customHeight="1" x14ac:dyDescent="0.3"/>
    <row r="1420" ht="15.75" customHeight="1" x14ac:dyDescent="0.3"/>
    <row r="1421" ht="15.75" customHeight="1" x14ac:dyDescent="0.3"/>
    <row r="1422" ht="15.75" customHeight="1" x14ac:dyDescent="0.3"/>
    <row r="1423" ht="15.75" customHeight="1" x14ac:dyDescent="0.3"/>
    <row r="1424" ht="15.75" customHeight="1" x14ac:dyDescent="0.3"/>
    <row r="1425" ht="15.75" customHeight="1" x14ac:dyDescent="0.3"/>
    <row r="1426" ht="15.75" customHeight="1" x14ac:dyDescent="0.3"/>
    <row r="1427" ht="15.75" customHeight="1" x14ac:dyDescent="0.3"/>
    <row r="1428" ht="15.75" customHeight="1" x14ac:dyDescent="0.3"/>
    <row r="1429" ht="15.75" customHeight="1" x14ac:dyDescent="0.3"/>
    <row r="1430" ht="15.75" customHeight="1" x14ac:dyDescent="0.3"/>
    <row r="1431" ht="15.75" customHeight="1" x14ac:dyDescent="0.3"/>
    <row r="1432" ht="15.75" customHeight="1" x14ac:dyDescent="0.3"/>
    <row r="1433" ht="15.75" customHeight="1" x14ac:dyDescent="0.3"/>
    <row r="1434" ht="15.75" customHeight="1" x14ac:dyDescent="0.3"/>
    <row r="1435" ht="15.75" customHeight="1" x14ac:dyDescent="0.3"/>
    <row r="1436" ht="15.75" customHeight="1" x14ac:dyDescent="0.3"/>
    <row r="1437" ht="15.75" customHeight="1" x14ac:dyDescent="0.3"/>
    <row r="1438" ht="15.75" customHeight="1" x14ac:dyDescent="0.3"/>
    <row r="1439" ht="15.75" customHeight="1" x14ac:dyDescent="0.3"/>
    <row r="1440" ht="15.75" customHeight="1" x14ac:dyDescent="0.3"/>
    <row r="1441" ht="15.75" customHeight="1" x14ac:dyDescent="0.3"/>
    <row r="1442" ht="15.75" customHeight="1" x14ac:dyDescent="0.3"/>
    <row r="1443" ht="15.75" customHeight="1" x14ac:dyDescent="0.3"/>
    <row r="1444" ht="15.75" customHeight="1" x14ac:dyDescent="0.3"/>
    <row r="1445" ht="15.75" customHeight="1" x14ac:dyDescent="0.3"/>
    <row r="1446" ht="15.75" customHeight="1" x14ac:dyDescent="0.3"/>
    <row r="1447" ht="15.75" customHeight="1" x14ac:dyDescent="0.3"/>
    <row r="1448" ht="15.75" customHeight="1" x14ac:dyDescent="0.3"/>
    <row r="1449" ht="15.75" customHeight="1" x14ac:dyDescent="0.3"/>
    <row r="1450" ht="15.75" customHeight="1" x14ac:dyDescent="0.3"/>
    <row r="1451" ht="15.75" customHeight="1" x14ac:dyDescent="0.3"/>
    <row r="1452" ht="15.75" customHeight="1" x14ac:dyDescent="0.3"/>
    <row r="1453" ht="15.75" customHeight="1" x14ac:dyDescent="0.3"/>
    <row r="1454" ht="15.75" customHeight="1" x14ac:dyDescent="0.3"/>
    <row r="1455" ht="15.75" customHeight="1" x14ac:dyDescent="0.3"/>
    <row r="1456" ht="15.75" customHeight="1" x14ac:dyDescent="0.3"/>
    <row r="1457" ht="15.75" customHeight="1" x14ac:dyDescent="0.3"/>
    <row r="1458" ht="15.75" customHeight="1" x14ac:dyDescent="0.3"/>
    <row r="1459" ht="15.75" customHeight="1" x14ac:dyDescent="0.3"/>
    <row r="1460" ht="15.75" customHeight="1" x14ac:dyDescent="0.3"/>
    <row r="1461" ht="15.75" customHeight="1" x14ac:dyDescent="0.3"/>
    <row r="1462" ht="15.75" customHeight="1" x14ac:dyDescent="0.3"/>
    <row r="1463" ht="15.75" customHeight="1" x14ac:dyDescent="0.3"/>
    <row r="1464" ht="15.75" customHeight="1" x14ac:dyDescent="0.3"/>
    <row r="1465" ht="15.75" customHeight="1" x14ac:dyDescent="0.3"/>
    <row r="1466" ht="15.75" customHeight="1" x14ac:dyDescent="0.3"/>
    <row r="1467" ht="15.75" customHeight="1" x14ac:dyDescent="0.3"/>
    <row r="1468" ht="15.75" customHeight="1" x14ac:dyDescent="0.3"/>
    <row r="1469" ht="15.75" customHeight="1" x14ac:dyDescent="0.3"/>
    <row r="1470" ht="15.75" customHeight="1" x14ac:dyDescent="0.3"/>
    <row r="1471" ht="15.75" customHeight="1" x14ac:dyDescent="0.3"/>
    <row r="1472" ht="15.75" customHeight="1" x14ac:dyDescent="0.3"/>
    <row r="1473" ht="15.75" customHeight="1" x14ac:dyDescent="0.3"/>
    <row r="1474" ht="15.75" customHeight="1" x14ac:dyDescent="0.3"/>
    <row r="1475" ht="15.75" customHeight="1" x14ac:dyDescent="0.3"/>
    <row r="1476" ht="15.75" customHeight="1" x14ac:dyDescent="0.3"/>
    <row r="1477" ht="15.75" customHeight="1" x14ac:dyDescent="0.3"/>
    <row r="1478" ht="15.75" customHeight="1" x14ac:dyDescent="0.3"/>
    <row r="1479" ht="15.75" customHeight="1" x14ac:dyDescent="0.3"/>
    <row r="1480" ht="15.75" customHeight="1" x14ac:dyDescent="0.3"/>
    <row r="1481" ht="15.75" customHeight="1" x14ac:dyDescent="0.3"/>
    <row r="1482" ht="15.75" customHeight="1" x14ac:dyDescent="0.3"/>
    <row r="1483" ht="15.75" customHeight="1" x14ac:dyDescent="0.3"/>
    <row r="1484" ht="15.75" customHeight="1" x14ac:dyDescent="0.3"/>
    <row r="1485" ht="15.75" customHeight="1" x14ac:dyDescent="0.3"/>
    <row r="1486" ht="15.75" customHeight="1" x14ac:dyDescent="0.3"/>
    <row r="1487" ht="15.75" customHeight="1" x14ac:dyDescent="0.3"/>
    <row r="1488" ht="15.75" customHeight="1" x14ac:dyDescent="0.3"/>
    <row r="1489" ht="15.75" customHeight="1" x14ac:dyDescent="0.3"/>
    <row r="1490" ht="15.75" customHeight="1" x14ac:dyDescent="0.3"/>
    <row r="1491" ht="15.75" customHeight="1" x14ac:dyDescent="0.3"/>
    <row r="1492" ht="15.75" customHeight="1" x14ac:dyDescent="0.3"/>
    <row r="1493" ht="15.75" customHeight="1" x14ac:dyDescent="0.3"/>
    <row r="1494" ht="15.75" customHeight="1" x14ac:dyDescent="0.3"/>
    <row r="1495" ht="15.75" customHeight="1" x14ac:dyDescent="0.3"/>
    <row r="1496" ht="15.75" customHeight="1" x14ac:dyDescent="0.3"/>
    <row r="1497" ht="15.75" customHeight="1" x14ac:dyDescent="0.3"/>
    <row r="1498" ht="15.75" customHeight="1" x14ac:dyDescent="0.3"/>
    <row r="1499" ht="15.75" customHeight="1" x14ac:dyDescent="0.3"/>
    <row r="1500" ht="15.75" customHeight="1" x14ac:dyDescent="0.3"/>
    <row r="1501" ht="15.75" customHeight="1" x14ac:dyDescent="0.3"/>
    <row r="1502" ht="15.75" customHeight="1" x14ac:dyDescent="0.3"/>
    <row r="1503" ht="15.75" customHeight="1" x14ac:dyDescent="0.3"/>
    <row r="1504" ht="15.75" customHeight="1" x14ac:dyDescent="0.3"/>
    <row r="1505" ht="15.75" customHeight="1" x14ac:dyDescent="0.3"/>
    <row r="1506" ht="15.75" customHeight="1" x14ac:dyDescent="0.3"/>
    <row r="1507" ht="15.75" customHeight="1" x14ac:dyDescent="0.3"/>
    <row r="1508" ht="15.75" customHeight="1" x14ac:dyDescent="0.3"/>
    <row r="1509" ht="15.75" customHeight="1" x14ac:dyDescent="0.3"/>
    <row r="1510" ht="15.75" customHeight="1" x14ac:dyDescent="0.3"/>
    <row r="1511" ht="15.75" customHeight="1" x14ac:dyDescent="0.3"/>
    <row r="1512" ht="15.75" customHeight="1" x14ac:dyDescent="0.3"/>
    <row r="1513" ht="15.75" customHeight="1" x14ac:dyDescent="0.3"/>
    <row r="1514" ht="15.75" customHeight="1" x14ac:dyDescent="0.3"/>
    <row r="1515" ht="15.75" customHeight="1" x14ac:dyDescent="0.3"/>
    <row r="1516" ht="15.75" customHeight="1" x14ac:dyDescent="0.3"/>
    <row r="1517" ht="15.75" customHeight="1" x14ac:dyDescent="0.3"/>
    <row r="1518" ht="15.75" customHeight="1" x14ac:dyDescent="0.3"/>
    <row r="1519" ht="15.75" customHeight="1" x14ac:dyDescent="0.3"/>
    <row r="1520" ht="15.75" customHeight="1" x14ac:dyDescent="0.3"/>
    <row r="1521" ht="15.75" customHeight="1" x14ac:dyDescent="0.3"/>
    <row r="1522" ht="15.75" customHeight="1" x14ac:dyDescent="0.3"/>
    <row r="1523" ht="15.75" customHeight="1" x14ac:dyDescent="0.3"/>
    <row r="1524" ht="15.75" customHeight="1" x14ac:dyDescent="0.3"/>
    <row r="1525" ht="15.75" customHeight="1" x14ac:dyDescent="0.3"/>
    <row r="1526" ht="15.75" customHeight="1" x14ac:dyDescent="0.3"/>
    <row r="1527" ht="15.75" customHeight="1" x14ac:dyDescent="0.3"/>
    <row r="1528" ht="15.75" customHeight="1" x14ac:dyDescent="0.3"/>
    <row r="1529" ht="15.75" customHeight="1" x14ac:dyDescent="0.3"/>
    <row r="1530" ht="15.75" customHeight="1" x14ac:dyDescent="0.3"/>
    <row r="1531" ht="15.75" customHeight="1" x14ac:dyDescent="0.3"/>
    <row r="1532" ht="15.75" customHeight="1" x14ac:dyDescent="0.3"/>
    <row r="1533" ht="15.75" customHeight="1" x14ac:dyDescent="0.3"/>
    <row r="1534" ht="15.75" customHeight="1" x14ac:dyDescent="0.3"/>
    <row r="1535" ht="15.75" customHeight="1" x14ac:dyDescent="0.3"/>
    <row r="1536" ht="15.75" customHeight="1" x14ac:dyDescent="0.3"/>
    <row r="1537" ht="15.75" customHeight="1" x14ac:dyDescent="0.3"/>
    <row r="1538" ht="15.75" customHeight="1" x14ac:dyDescent="0.3"/>
    <row r="1539" ht="15.75" customHeight="1" x14ac:dyDescent="0.3"/>
    <row r="1540" ht="15.75" customHeight="1" x14ac:dyDescent="0.3"/>
    <row r="1541" ht="15.75" customHeight="1" x14ac:dyDescent="0.3"/>
    <row r="1542" ht="15.75" customHeight="1" x14ac:dyDescent="0.3"/>
    <row r="1543" ht="15.75" customHeight="1" x14ac:dyDescent="0.3"/>
    <row r="1544" ht="15.75" customHeight="1" x14ac:dyDescent="0.3"/>
    <row r="1545" ht="15.75" customHeight="1" x14ac:dyDescent="0.3"/>
    <row r="1546" ht="15.75" customHeight="1" x14ac:dyDescent="0.3"/>
    <row r="1547" ht="15.75" customHeight="1" x14ac:dyDescent="0.3"/>
    <row r="1548" ht="15.75" customHeight="1" x14ac:dyDescent="0.3"/>
    <row r="1549" ht="15.75" customHeight="1" x14ac:dyDescent="0.3"/>
    <row r="1550" ht="15.75" customHeight="1" x14ac:dyDescent="0.3"/>
    <row r="1551" ht="15.75" customHeight="1" x14ac:dyDescent="0.3"/>
    <row r="1552" ht="15.75" customHeight="1" x14ac:dyDescent="0.3"/>
    <row r="1553" ht="15.75" customHeight="1" x14ac:dyDescent="0.3"/>
    <row r="1554" ht="15.75" customHeight="1" x14ac:dyDescent="0.3"/>
    <row r="1555" ht="15.75" customHeight="1" x14ac:dyDescent="0.3"/>
    <row r="1556" ht="15.75" customHeight="1" x14ac:dyDescent="0.3"/>
    <row r="1557" ht="15.75" customHeight="1" x14ac:dyDescent="0.3"/>
    <row r="1558" ht="15.75" customHeight="1" x14ac:dyDescent="0.3"/>
    <row r="1559" ht="15.75" customHeight="1" x14ac:dyDescent="0.3"/>
    <row r="1560" ht="15.75" customHeight="1" x14ac:dyDescent="0.3"/>
    <row r="1561" ht="15.75" customHeight="1" x14ac:dyDescent="0.3"/>
    <row r="1562" ht="15.75" customHeight="1" x14ac:dyDescent="0.3"/>
    <row r="1563" ht="15.75" customHeight="1" x14ac:dyDescent="0.3"/>
    <row r="1564" ht="15.75" customHeight="1" x14ac:dyDescent="0.3"/>
    <row r="1565" ht="15.75" customHeight="1" x14ac:dyDescent="0.3"/>
    <row r="1566" ht="15.75" customHeight="1" x14ac:dyDescent="0.3"/>
    <row r="1567" ht="15.75" customHeight="1" x14ac:dyDescent="0.3"/>
    <row r="1568" ht="15.75" customHeight="1" x14ac:dyDescent="0.3"/>
    <row r="1569" ht="15.75" customHeight="1" x14ac:dyDescent="0.3"/>
    <row r="1570" ht="15.75" customHeight="1" x14ac:dyDescent="0.3"/>
    <row r="1571" ht="15.75" customHeight="1" x14ac:dyDescent="0.3"/>
    <row r="1572" ht="15.75" customHeight="1" x14ac:dyDescent="0.3"/>
    <row r="1573" ht="15.75" customHeight="1" x14ac:dyDescent="0.3"/>
    <row r="1574" ht="15.75" customHeight="1" x14ac:dyDescent="0.3"/>
    <row r="1575" ht="15.75" customHeight="1" x14ac:dyDescent="0.3"/>
    <row r="1576" ht="15.75" customHeight="1" x14ac:dyDescent="0.3"/>
    <row r="1577" ht="15.75" customHeight="1" x14ac:dyDescent="0.3"/>
    <row r="1578" ht="15.75" customHeight="1" x14ac:dyDescent="0.3"/>
    <row r="1579" ht="15.75" customHeight="1" x14ac:dyDescent="0.3"/>
    <row r="1580" ht="15.75" customHeight="1" x14ac:dyDescent="0.3"/>
    <row r="1581" ht="15.75" customHeight="1" x14ac:dyDescent="0.3"/>
    <row r="1582" ht="15.75" customHeight="1" x14ac:dyDescent="0.3"/>
    <row r="1583" ht="15.75" customHeight="1" x14ac:dyDescent="0.3"/>
    <row r="1584" ht="15.75" customHeight="1" x14ac:dyDescent="0.3"/>
    <row r="1585" ht="15.75" customHeight="1" x14ac:dyDescent="0.3"/>
    <row r="1586" ht="15.75" customHeight="1" x14ac:dyDescent="0.3"/>
    <row r="1587" ht="15.75" customHeight="1" x14ac:dyDescent="0.3"/>
    <row r="1588" ht="15.75" customHeight="1" x14ac:dyDescent="0.3"/>
    <row r="1589" ht="15.75" customHeight="1" x14ac:dyDescent="0.3"/>
    <row r="1590" ht="15.75" customHeight="1" x14ac:dyDescent="0.3"/>
    <row r="1591" ht="15.75" customHeight="1" x14ac:dyDescent="0.3"/>
    <row r="1592" ht="15.75" customHeight="1" x14ac:dyDescent="0.3"/>
    <row r="1593" ht="15.75" customHeight="1" x14ac:dyDescent="0.3"/>
    <row r="1594" ht="15.75" customHeight="1" x14ac:dyDescent="0.3"/>
    <row r="1595" ht="15.75" customHeight="1" x14ac:dyDescent="0.3"/>
    <row r="1596" ht="15.75" customHeight="1" x14ac:dyDescent="0.3"/>
    <row r="1597" ht="15.75" customHeight="1" x14ac:dyDescent="0.3"/>
    <row r="1598" ht="15.75" customHeight="1" x14ac:dyDescent="0.3"/>
    <row r="1599" ht="15.75" customHeight="1" x14ac:dyDescent="0.3"/>
    <row r="1600" ht="15.75" customHeight="1" x14ac:dyDescent="0.3"/>
    <row r="1601" ht="15.75" customHeight="1" x14ac:dyDescent="0.3"/>
    <row r="1602" ht="15.75" customHeight="1" x14ac:dyDescent="0.3"/>
    <row r="1603" ht="15.75" customHeight="1" x14ac:dyDescent="0.3"/>
    <row r="1604" ht="15.75" customHeight="1" x14ac:dyDescent="0.3"/>
    <row r="1605" ht="15.75" customHeight="1" x14ac:dyDescent="0.3"/>
    <row r="1606" ht="15.75" customHeight="1" x14ac:dyDescent="0.3"/>
    <row r="1607" ht="15.75" customHeight="1" x14ac:dyDescent="0.3"/>
    <row r="1608" ht="15.75" customHeight="1" x14ac:dyDescent="0.3"/>
    <row r="1609" ht="15.75" customHeight="1" x14ac:dyDescent="0.3"/>
    <row r="1610" ht="15.75" customHeight="1" x14ac:dyDescent="0.3"/>
    <row r="1611" ht="15.75" customHeight="1" x14ac:dyDescent="0.3"/>
    <row r="1612" ht="15.75" customHeight="1" x14ac:dyDescent="0.3"/>
    <row r="1613" ht="15.75" customHeight="1" x14ac:dyDescent="0.3"/>
    <row r="1614" ht="15.75" customHeight="1" x14ac:dyDescent="0.3"/>
    <row r="1615" ht="15.75" customHeight="1" x14ac:dyDescent="0.3"/>
    <row r="1616" ht="15.75" customHeight="1" x14ac:dyDescent="0.3"/>
    <row r="1617" ht="15.75" customHeight="1" x14ac:dyDescent="0.3"/>
    <row r="1618" ht="15.75" customHeight="1" x14ac:dyDescent="0.3"/>
    <row r="1619" ht="15.75" customHeight="1" x14ac:dyDescent="0.3"/>
    <row r="1620" ht="15.75" customHeight="1" x14ac:dyDescent="0.3"/>
    <row r="1621" ht="15.75" customHeight="1" x14ac:dyDescent="0.3"/>
    <row r="1622" ht="15.75" customHeight="1" x14ac:dyDescent="0.3"/>
    <row r="1623" ht="15.75" customHeight="1" x14ac:dyDescent="0.3"/>
    <row r="1624" ht="15.75" customHeight="1" x14ac:dyDescent="0.3"/>
    <row r="1625" ht="15.75" customHeight="1" x14ac:dyDescent="0.3"/>
    <row r="1626" ht="15.75" customHeight="1" x14ac:dyDescent="0.3"/>
    <row r="1627" ht="15.75" customHeight="1" x14ac:dyDescent="0.3"/>
    <row r="1628" ht="15.75" customHeight="1" x14ac:dyDescent="0.3"/>
    <row r="1629" ht="15.75" customHeight="1" x14ac:dyDescent="0.3"/>
    <row r="1630" ht="15.75" customHeight="1" x14ac:dyDescent="0.3"/>
    <row r="1631" ht="15.75" customHeight="1" x14ac:dyDescent="0.3"/>
    <row r="1632" ht="15.75" customHeight="1" x14ac:dyDescent="0.3"/>
    <row r="1633" ht="15.75" customHeight="1" x14ac:dyDescent="0.3"/>
    <row r="1634" ht="15.75" customHeight="1" x14ac:dyDescent="0.3"/>
    <row r="1635" ht="15.75" customHeight="1" x14ac:dyDescent="0.3"/>
    <row r="1636" ht="15.75" customHeight="1" x14ac:dyDescent="0.3"/>
    <row r="1637" ht="15.75" customHeight="1" x14ac:dyDescent="0.3"/>
    <row r="1638" ht="15.75" customHeight="1" x14ac:dyDescent="0.3"/>
    <row r="1639" ht="15.75" customHeight="1" x14ac:dyDescent="0.3"/>
    <row r="1640" ht="15.75" customHeight="1" x14ac:dyDescent="0.3"/>
    <row r="1641" ht="15.75" customHeight="1" x14ac:dyDescent="0.3"/>
    <row r="1642" ht="15.75" customHeight="1" x14ac:dyDescent="0.3"/>
    <row r="1643" ht="15.75" customHeight="1" x14ac:dyDescent="0.3"/>
    <row r="1644" ht="15.75" customHeight="1" x14ac:dyDescent="0.3"/>
    <row r="1645" ht="15.75" customHeight="1" x14ac:dyDescent="0.3"/>
    <row r="1646" ht="15.75" customHeight="1" x14ac:dyDescent="0.3"/>
    <row r="1647" ht="15.75" customHeight="1" x14ac:dyDescent="0.3"/>
    <row r="1648" ht="15.75" customHeight="1" x14ac:dyDescent="0.3"/>
    <row r="1649" ht="15.75" customHeight="1" x14ac:dyDescent="0.3"/>
    <row r="1650" ht="15.75" customHeight="1" x14ac:dyDescent="0.3"/>
    <row r="1651" ht="15.75" customHeight="1" x14ac:dyDescent="0.3"/>
    <row r="1652" ht="15.75" customHeight="1" x14ac:dyDescent="0.3"/>
    <row r="1653" ht="15.75" customHeight="1" x14ac:dyDescent="0.3"/>
    <row r="1654" ht="15.75" customHeight="1" x14ac:dyDescent="0.3"/>
    <row r="1655" ht="15.75" customHeight="1" x14ac:dyDescent="0.3"/>
    <row r="1656" ht="15.75" customHeight="1" x14ac:dyDescent="0.3"/>
    <row r="1657" ht="15.75" customHeight="1" x14ac:dyDescent="0.3"/>
    <row r="1658" ht="15.75" customHeight="1" x14ac:dyDescent="0.3"/>
    <row r="1659" ht="15.75" customHeight="1" x14ac:dyDescent="0.3"/>
    <row r="1660" ht="15.75" customHeight="1" x14ac:dyDescent="0.3"/>
    <row r="1661" ht="15.75" customHeight="1" x14ac:dyDescent="0.3"/>
    <row r="1662" ht="15.75" customHeight="1" x14ac:dyDescent="0.3"/>
    <row r="1663" ht="15.75" customHeight="1" x14ac:dyDescent="0.3"/>
    <row r="1664" ht="15.75" customHeight="1" x14ac:dyDescent="0.3"/>
    <row r="1665" ht="15.75" customHeight="1" x14ac:dyDescent="0.3"/>
    <row r="1666" ht="15.75" customHeight="1" x14ac:dyDescent="0.3"/>
    <row r="1667" ht="15.75" customHeight="1" x14ac:dyDescent="0.3"/>
    <row r="1668" ht="15.75" customHeight="1" x14ac:dyDescent="0.3"/>
    <row r="1669" ht="15.75" customHeight="1" x14ac:dyDescent="0.3"/>
    <row r="1670" ht="15.75" customHeight="1" x14ac:dyDescent="0.3"/>
    <row r="1671" ht="15.75" customHeight="1" x14ac:dyDescent="0.3"/>
    <row r="1672" ht="15.75" customHeight="1" x14ac:dyDescent="0.3"/>
    <row r="1673" ht="15.75" customHeight="1" x14ac:dyDescent="0.3"/>
    <row r="1674" ht="15.75" customHeight="1" x14ac:dyDescent="0.3"/>
    <row r="1675" ht="15.75" customHeight="1" x14ac:dyDescent="0.3"/>
    <row r="1676" ht="15.75" customHeight="1" x14ac:dyDescent="0.3"/>
    <row r="1677" ht="15.75" customHeight="1" x14ac:dyDescent="0.3"/>
    <row r="1678" ht="15.75" customHeight="1" x14ac:dyDescent="0.3"/>
    <row r="1679" ht="15.75" customHeight="1" x14ac:dyDescent="0.3"/>
    <row r="1680" ht="15.75" customHeight="1" x14ac:dyDescent="0.3"/>
    <row r="1681" ht="15.75" customHeight="1" x14ac:dyDescent="0.3"/>
    <row r="1682" ht="15.75" customHeight="1" x14ac:dyDescent="0.3"/>
    <row r="1683" ht="15.75" customHeight="1" x14ac:dyDescent="0.3"/>
    <row r="1684" ht="15.75" customHeight="1" x14ac:dyDescent="0.3"/>
    <row r="1685" ht="15.75" customHeight="1" x14ac:dyDescent="0.3"/>
    <row r="1686" ht="15.75" customHeight="1" x14ac:dyDescent="0.3"/>
    <row r="1687" ht="15.75" customHeight="1" x14ac:dyDescent="0.3"/>
    <row r="1688" ht="15.75" customHeight="1" x14ac:dyDescent="0.3"/>
    <row r="1689" ht="15.75" customHeight="1" x14ac:dyDescent="0.3"/>
    <row r="1690" ht="15.75" customHeight="1" x14ac:dyDescent="0.3"/>
    <row r="1691" ht="15.75" customHeight="1" x14ac:dyDescent="0.3"/>
    <row r="1692" ht="15.75" customHeight="1" x14ac:dyDescent="0.3"/>
    <row r="1693" ht="15.75" customHeight="1" x14ac:dyDescent="0.3"/>
    <row r="1694" ht="15.75" customHeight="1" x14ac:dyDescent="0.3"/>
    <row r="1695" ht="15.75" customHeight="1" x14ac:dyDescent="0.3"/>
    <row r="1696" ht="15.75" customHeight="1" x14ac:dyDescent="0.3"/>
    <row r="1697" ht="15.75" customHeight="1" x14ac:dyDescent="0.3"/>
    <row r="1698" ht="15.75" customHeight="1" x14ac:dyDescent="0.3"/>
    <row r="1699" ht="15.75" customHeight="1" x14ac:dyDescent="0.3"/>
    <row r="1700" ht="15.75" customHeight="1" x14ac:dyDescent="0.3"/>
    <row r="1701" ht="15.75" customHeight="1" x14ac:dyDescent="0.3"/>
    <row r="1702" ht="15.75" customHeight="1" x14ac:dyDescent="0.3"/>
    <row r="1703" ht="15.75" customHeight="1" x14ac:dyDescent="0.3"/>
    <row r="1704" ht="15.75" customHeight="1" x14ac:dyDescent="0.3"/>
    <row r="1705" ht="15.75" customHeight="1" x14ac:dyDescent="0.3"/>
    <row r="1706" ht="15.75" customHeight="1" x14ac:dyDescent="0.3"/>
    <row r="1707" ht="15.75" customHeight="1" x14ac:dyDescent="0.3"/>
    <row r="1708" ht="15.75" customHeight="1" x14ac:dyDescent="0.3"/>
    <row r="1709" ht="15.75" customHeight="1" x14ac:dyDescent="0.3"/>
    <row r="1710" ht="15.75" customHeight="1" x14ac:dyDescent="0.3"/>
    <row r="1711" ht="15.75" customHeight="1" x14ac:dyDescent="0.3"/>
    <row r="1712" ht="15.75" customHeight="1" x14ac:dyDescent="0.3"/>
    <row r="1713" ht="15.75" customHeight="1" x14ac:dyDescent="0.3"/>
    <row r="1714" ht="15.75" customHeight="1" x14ac:dyDescent="0.3"/>
    <row r="1715" ht="15.75" customHeight="1" x14ac:dyDescent="0.3"/>
    <row r="1716" ht="15.75" customHeight="1" x14ac:dyDescent="0.3"/>
    <row r="1717" ht="15.75" customHeight="1" x14ac:dyDescent="0.3"/>
    <row r="1718" ht="15.75" customHeight="1" x14ac:dyDescent="0.3"/>
    <row r="1719" ht="15.75" customHeight="1" x14ac:dyDescent="0.3"/>
    <row r="1720" ht="15.75" customHeight="1" x14ac:dyDescent="0.3"/>
    <row r="1721" ht="15.75" customHeight="1" x14ac:dyDescent="0.3"/>
    <row r="1722" ht="15.75" customHeight="1" x14ac:dyDescent="0.3"/>
    <row r="1723" ht="15.75" customHeight="1" x14ac:dyDescent="0.3"/>
    <row r="1724" ht="15.75" customHeight="1" x14ac:dyDescent="0.3"/>
    <row r="1725" ht="15.75" customHeight="1" x14ac:dyDescent="0.3"/>
    <row r="1726" ht="15.75" customHeight="1" x14ac:dyDescent="0.3"/>
    <row r="1727" ht="15.75" customHeight="1" x14ac:dyDescent="0.3"/>
    <row r="1728" ht="15.75" customHeight="1" x14ac:dyDescent="0.3"/>
    <row r="1729" ht="15.75" customHeight="1" x14ac:dyDescent="0.3"/>
    <row r="1730" ht="15.75" customHeight="1" x14ac:dyDescent="0.3"/>
    <row r="1731" ht="15.75" customHeight="1" x14ac:dyDescent="0.3"/>
    <row r="1732" ht="15.75" customHeight="1" x14ac:dyDescent="0.3"/>
    <row r="1733" ht="15.75" customHeight="1" x14ac:dyDescent="0.3"/>
    <row r="1734" ht="15.75" customHeight="1" x14ac:dyDescent="0.3"/>
    <row r="1735" ht="15.75" customHeight="1" x14ac:dyDescent="0.3"/>
    <row r="1736" ht="15.75" customHeight="1" x14ac:dyDescent="0.3"/>
    <row r="1737" ht="15.75" customHeight="1" x14ac:dyDescent="0.3"/>
    <row r="1738" ht="15.75" customHeight="1" x14ac:dyDescent="0.3"/>
    <row r="1739" ht="15.75" customHeight="1" x14ac:dyDescent="0.3"/>
    <row r="1740" ht="15.75" customHeight="1" x14ac:dyDescent="0.3"/>
    <row r="1741" ht="15.75" customHeight="1" x14ac:dyDescent="0.3"/>
    <row r="1742" ht="15.75" customHeight="1" x14ac:dyDescent="0.3"/>
    <row r="1743" ht="15.75" customHeight="1" x14ac:dyDescent="0.3"/>
    <row r="1744" ht="15.75" customHeight="1" x14ac:dyDescent="0.3"/>
    <row r="1745" ht="15.75" customHeight="1" x14ac:dyDescent="0.3"/>
    <row r="1746" ht="15.75" customHeight="1" x14ac:dyDescent="0.3"/>
    <row r="1747" ht="15.75" customHeight="1" x14ac:dyDescent="0.3"/>
    <row r="1748" ht="15.75" customHeight="1" x14ac:dyDescent="0.3"/>
    <row r="1749" ht="15.75" customHeight="1" x14ac:dyDescent="0.3"/>
    <row r="1750" ht="15.75" customHeight="1" x14ac:dyDescent="0.3"/>
    <row r="1751" ht="15.75" customHeight="1" x14ac:dyDescent="0.3"/>
    <row r="1752" ht="15.75" customHeight="1" x14ac:dyDescent="0.3"/>
    <row r="1753" ht="15.75" customHeight="1" x14ac:dyDescent="0.3"/>
    <row r="1754" ht="15.75" customHeight="1" x14ac:dyDescent="0.3"/>
    <row r="1755" ht="15.75" customHeight="1" x14ac:dyDescent="0.3"/>
    <row r="1756" ht="15.75" customHeight="1" x14ac:dyDescent="0.3"/>
    <row r="1757" ht="15.75" customHeight="1" x14ac:dyDescent="0.3"/>
    <row r="1758" ht="15.75" customHeight="1" x14ac:dyDescent="0.3"/>
    <row r="1759" ht="15.75" customHeight="1" x14ac:dyDescent="0.3"/>
    <row r="1760" ht="15.75" customHeight="1" x14ac:dyDescent="0.3"/>
    <row r="1761" ht="15.75" customHeight="1" x14ac:dyDescent="0.3"/>
    <row r="1762" ht="15.75" customHeight="1" x14ac:dyDescent="0.3"/>
    <row r="1763" ht="15.75" customHeight="1" x14ac:dyDescent="0.3"/>
    <row r="1764" ht="15.75" customHeight="1" x14ac:dyDescent="0.3"/>
    <row r="1765" ht="15.75" customHeight="1" x14ac:dyDescent="0.3"/>
    <row r="1766" ht="15.75" customHeight="1" x14ac:dyDescent="0.3"/>
    <row r="1767" ht="15.75" customHeight="1" x14ac:dyDescent="0.3"/>
    <row r="1768" ht="15.75" customHeight="1" x14ac:dyDescent="0.3"/>
    <row r="1769" ht="15.75" customHeight="1" x14ac:dyDescent="0.3"/>
    <row r="1770" ht="15.75" customHeight="1" x14ac:dyDescent="0.3"/>
    <row r="1771" ht="15.75" customHeight="1" x14ac:dyDescent="0.3"/>
    <row r="1772" ht="15.75" customHeight="1" x14ac:dyDescent="0.3"/>
    <row r="1773" ht="15.75" customHeight="1" x14ac:dyDescent="0.3"/>
    <row r="1774" ht="15.75" customHeight="1" x14ac:dyDescent="0.3"/>
    <row r="1775" ht="15.75" customHeight="1" x14ac:dyDescent="0.3"/>
    <row r="1776" ht="15.75" customHeight="1" x14ac:dyDescent="0.3"/>
    <row r="1777" ht="15.75" customHeight="1" x14ac:dyDescent="0.3"/>
    <row r="1778" ht="15.75" customHeight="1" x14ac:dyDescent="0.3"/>
    <row r="1779" ht="15.75" customHeight="1" x14ac:dyDescent="0.3"/>
    <row r="1780" ht="15.75" customHeight="1" x14ac:dyDescent="0.3"/>
    <row r="1781" ht="15.75" customHeight="1" x14ac:dyDescent="0.3"/>
    <row r="1782" ht="15.75" customHeight="1" x14ac:dyDescent="0.3"/>
    <row r="1783" ht="15.75" customHeight="1" x14ac:dyDescent="0.3"/>
    <row r="1784" ht="15.75" customHeight="1" x14ac:dyDescent="0.3"/>
    <row r="1785" ht="15.75" customHeight="1" x14ac:dyDescent="0.3"/>
    <row r="1786" ht="15.75" customHeight="1" x14ac:dyDescent="0.3"/>
    <row r="1787" ht="15.75" customHeight="1" x14ac:dyDescent="0.3"/>
    <row r="1788" ht="15.75" customHeight="1" x14ac:dyDescent="0.3"/>
    <row r="1789" ht="15.75" customHeight="1" x14ac:dyDescent="0.3"/>
    <row r="1790" ht="15.75" customHeight="1" x14ac:dyDescent="0.3"/>
    <row r="1791" ht="15.75" customHeight="1" x14ac:dyDescent="0.3"/>
    <row r="1792" ht="15.75" customHeight="1" x14ac:dyDescent="0.3"/>
    <row r="1793" ht="15.75" customHeight="1" x14ac:dyDescent="0.3"/>
    <row r="1794" ht="15.75" customHeight="1" x14ac:dyDescent="0.3"/>
    <row r="1795" ht="15.75" customHeight="1" x14ac:dyDescent="0.3"/>
    <row r="1796" ht="15.75" customHeight="1" x14ac:dyDescent="0.3"/>
    <row r="1797" ht="15.75" customHeight="1" x14ac:dyDescent="0.3"/>
    <row r="1798" ht="15.75" customHeight="1" x14ac:dyDescent="0.3"/>
    <row r="1799" ht="15.75" customHeight="1" x14ac:dyDescent="0.3"/>
    <row r="1800" ht="15.75" customHeight="1" x14ac:dyDescent="0.3"/>
    <row r="1801" ht="15.75" customHeight="1" x14ac:dyDescent="0.3"/>
    <row r="1802" ht="15.75" customHeight="1" x14ac:dyDescent="0.3"/>
    <row r="1803" ht="15.75" customHeight="1" x14ac:dyDescent="0.3"/>
    <row r="1804" ht="15.75" customHeight="1" x14ac:dyDescent="0.3"/>
    <row r="1805" ht="15.75" customHeight="1" x14ac:dyDescent="0.3"/>
    <row r="1806" ht="15.75" customHeight="1" x14ac:dyDescent="0.3"/>
    <row r="1807" ht="15.75" customHeight="1" x14ac:dyDescent="0.3"/>
    <row r="1808" ht="15.75" customHeight="1" x14ac:dyDescent="0.3"/>
    <row r="1809" ht="15.75" customHeight="1" x14ac:dyDescent="0.3"/>
    <row r="1810" ht="15.75" customHeight="1" x14ac:dyDescent="0.3"/>
    <row r="1811" ht="15.75" customHeight="1" x14ac:dyDescent="0.3"/>
    <row r="1812" ht="15.75" customHeight="1" x14ac:dyDescent="0.3"/>
    <row r="1813" ht="15.75" customHeight="1" x14ac:dyDescent="0.3"/>
    <row r="1814" ht="15.75" customHeight="1" x14ac:dyDescent="0.3"/>
    <row r="1815" ht="15.75" customHeight="1" x14ac:dyDescent="0.3"/>
    <row r="1816" ht="15.75" customHeight="1" x14ac:dyDescent="0.3"/>
    <row r="1817" ht="15.75" customHeight="1" x14ac:dyDescent="0.3"/>
    <row r="1818" ht="15.75" customHeight="1" x14ac:dyDescent="0.3"/>
    <row r="1819" ht="15.75" customHeight="1" x14ac:dyDescent="0.3"/>
    <row r="1820" ht="15.75" customHeight="1" x14ac:dyDescent="0.3"/>
    <row r="1821" ht="15.75" customHeight="1" x14ac:dyDescent="0.3"/>
    <row r="1822" ht="15.75" customHeight="1" x14ac:dyDescent="0.3"/>
    <row r="1823" ht="15.75" customHeight="1" x14ac:dyDescent="0.3"/>
    <row r="1824" ht="15.75" customHeight="1" x14ac:dyDescent="0.3"/>
    <row r="1825" ht="15.75" customHeight="1" x14ac:dyDescent="0.3"/>
    <row r="1826" ht="15.75" customHeight="1" x14ac:dyDescent="0.3"/>
    <row r="1827" ht="15.75" customHeight="1" x14ac:dyDescent="0.3"/>
    <row r="1828" ht="15.75" customHeight="1" x14ac:dyDescent="0.3"/>
    <row r="1829" ht="15.75" customHeight="1" x14ac:dyDescent="0.3"/>
    <row r="1830" ht="15.75" customHeight="1" x14ac:dyDescent="0.3"/>
    <row r="1831" ht="15.75" customHeight="1" x14ac:dyDescent="0.3"/>
    <row r="1832" ht="15.75" customHeight="1" x14ac:dyDescent="0.3"/>
    <row r="1833" ht="15.75" customHeight="1" x14ac:dyDescent="0.3"/>
    <row r="1834" ht="15.75" customHeight="1" x14ac:dyDescent="0.3"/>
    <row r="1835" ht="15.75" customHeight="1" x14ac:dyDescent="0.3"/>
    <row r="1836" ht="15.75" customHeight="1" x14ac:dyDescent="0.3"/>
    <row r="1837" ht="15.75" customHeight="1" x14ac:dyDescent="0.3"/>
    <row r="1838" ht="15.75" customHeight="1" x14ac:dyDescent="0.3"/>
    <row r="1839" ht="15.75" customHeight="1" x14ac:dyDescent="0.3"/>
    <row r="1840" ht="15.75" customHeight="1" x14ac:dyDescent="0.3"/>
    <row r="1841" ht="15.75" customHeight="1" x14ac:dyDescent="0.3"/>
    <row r="1842" ht="15.75" customHeight="1" x14ac:dyDescent="0.3"/>
    <row r="1843" ht="15.75" customHeight="1" x14ac:dyDescent="0.3"/>
    <row r="1844" ht="15.75" customHeight="1" x14ac:dyDescent="0.3"/>
    <row r="1845" ht="15.75" customHeight="1" x14ac:dyDescent="0.3"/>
    <row r="1846" ht="15.75" customHeight="1" x14ac:dyDescent="0.3"/>
    <row r="1847" ht="15.75" customHeight="1" x14ac:dyDescent="0.3"/>
    <row r="1848" ht="15.75" customHeight="1" x14ac:dyDescent="0.3"/>
    <row r="1849" ht="15.75" customHeight="1" x14ac:dyDescent="0.3"/>
    <row r="1850" ht="15.75" customHeight="1" x14ac:dyDescent="0.3"/>
    <row r="1851" ht="15.75" customHeight="1" x14ac:dyDescent="0.3"/>
    <row r="1852" ht="15.75" customHeight="1" x14ac:dyDescent="0.3"/>
    <row r="1853" ht="15.75" customHeight="1" x14ac:dyDescent="0.3"/>
    <row r="1854" ht="15.75" customHeight="1" x14ac:dyDescent="0.3"/>
    <row r="1855" ht="15.75" customHeight="1" x14ac:dyDescent="0.3"/>
    <row r="1856" ht="15.75" customHeight="1" x14ac:dyDescent="0.3"/>
    <row r="1857" ht="15.75" customHeight="1" x14ac:dyDescent="0.3"/>
    <row r="1858" ht="15.75" customHeight="1" x14ac:dyDescent="0.3"/>
    <row r="1859" ht="15.75" customHeight="1" x14ac:dyDescent="0.3"/>
    <row r="1860" ht="15.75" customHeight="1" x14ac:dyDescent="0.3"/>
    <row r="1861" ht="15.75" customHeight="1" x14ac:dyDescent="0.3"/>
    <row r="1862" ht="15.75" customHeight="1" x14ac:dyDescent="0.3"/>
    <row r="1863" ht="15.75" customHeight="1" x14ac:dyDescent="0.3"/>
    <row r="1864" ht="15.75" customHeight="1" x14ac:dyDescent="0.3"/>
    <row r="1865" ht="15.75" customHeight="1" x14ac:dyDescent="0.3"/>
    <row r="1866" ht="15.75" customHeight="1" x14ac:dyDescent="0.3"/>
    <row r="1867" ht="15.75" customHeight="1" x14ac:dyDescent="0.3"/>
    <row r="1868" ht="15.75" customHeight="1" x14ac:dyDescent="0.3"/>
    <row r="1869" ht="15.75" customHeight="1" x14ac:dyDescent="0.3"/>
    <row r="1870" ht="15.75" customHeight="1" x14ac:dyDescent="0.3"/>
    <row r="1871" ht="15.75" customHeight="1" x14ac:dyDescent="0.3"/>
    <row r="1872" ht="15.75" customHeight="1" x14ac:dyDescent="0.3"/>
    <row r="1873" ht="15.75" customHeight="1" x14ac:dyDescent="0.3"/>
    <row r="1874" ht="15.75" customHeight="1" x14ac:dyDescent="0.3"/>
    <row r="1875" ht="15.75" customHeight="1" x14ac:dyDescent="0.3"/>
    <row r="1876" ht="15.75" customHeight="1" x14ac:dyDescent="0.3"/>
    <row r="1877" ht="15.75" customHeight="1" x14ac:dyDescent="0.3"/>
    <row r="1878" ht="15.75" customHeight="1" x14ac:dyDescent="0.3"/>
    <row r="1879" ht="15.75" customHeight="1" x14ac:dyDescent="0.3"/>
    <row r="1880" ht="15.75" customHeight="1" x14ac:dyDescent="0.3"/>
    <row r="1881" ht="15.75" customHeight="1" x14ac:dyDescent="0.3"/>
    <row r="1882" ht="15.75" customHeight="1" x14ac:dyDescent="0.3"/>
    <row r="1883" ht="15.75" customHeight="1" x14ac:dyDescent="0.3"/>
    <row r="1884" ht="15.75" customHeight="1" x14ac:dyDescent="0.3"/>
    <row r="1885" ht="15.75" customHeight="1" x14ac:dyDescent="0.3"/>
    <row r="1886" ht="15.75" customHeight="1" x14ac:dyDescent="0.3"/>
    <row r="1887" ht="15.75" customHeight="1" x14ac:dyDescent="0.3"/>
    <row r="1888" ht="15.75" customHeight="1" x14ac:dyDescent="0.3"/>
    <row r="1889" ht="15.75" customHeight="1" x14ac:dyDescent="0.3"/>
    <row r="1890" ht="15.75" customHeight="1" x14ac:dyDescent="0.3"/>
    <row r="1891" ht="15.75" customHeight="1" x14ac:dyDescent="0.3"/>
    <row r="1892" ht="15.75" customHeight="1" x14ac:dyDescent="0.3"/>
    <row r="1893" ht="15.75" customHeight="1" x14ac:dyDescent="0.3"/>
    <row r="1894" ht="15.75" customHeight="1" x14ac:dyDescent="0.3"/>
    <row r="1895" ht="15.75" customHeight="1" x14ac:dyDescent="0.3"/>
    <row r="1896" ht="15.75" customHeight="1" x14ac:dyDescent="0.3"/>
    <row r="1897" ht="15.75" customHeight="1" x14ac:dyDescent="0.3"/>
    <row r="1898" ht="15.75" customHeight="1" x14ac:dyDescent="0.3"/>
    <row r="1899" ht="15.75" customHeight="1" x14ac:dyDescent="0.3"/>
    <row r="1900" ht="15.75" customHeight="1" x14ac:dyDescent="0.3"/>
    <row r="1901" ht="15.75" customHeight="1" x14ac:dyDescent="0.3"/>
    <row r="1902" ht="15.75" customHeight="1" x14ac:dyDescent="0.3"/>
    <row r="1903" ht="15.75" customHeight="1" x14ac:dyDescent="0.3"/>
    <row r="1904" ht="15.75" customHeight="1" x14ac:dyDescent="0.3"/>
    <row r="1905" ht="15.75" customHeight="1" x14ac:dyDescent="0.3"/>
    <row r="1906" ht="15.75" customHeight="1" x14ac:dyDescent="0.3"/>
    <row r="1907" ht="15.75" customHeight="1" x14ac:dyDescent="0.3"/>
    <row r="1908" ht="15.75" customHeight="1" x14ac:dyDescent="0.3"/>
    <row r="1909" ht="15.75" customHeight="1" x14ac:dyDescent="0.3"/>
    <row r="1910" ht="15.75" customHeight="1" x14ac:dyDescent="0.3"/>
    <row r="1911" ht="15.75" customHeight="1" x14ac:dyDescent="0.3"/>
    <row r="1912" ht="15.75" customHeight="1" x14ac:dyDescent="0.3"/>
    <row r="1913" ht="15.75" customHeight="1" x14ac:dyDescent="0.3"/>
    <row r="1914" ht="15.75" customHeight="1" x14ac:dyDescent="0.3"/>
    <row r="1915" ht="15.75" customHeight="1" x14ac:dyDescent="0.3"/>
    <row r="1916" ht="15.75" customHeight="1" x14ac:dyDescent="0.3"/>
    <row r="1917" ht="15.75" customHeight="1" x14ac:dyDescent="0.3"/>
    <row r="1918" ht="15.75" customHeight="1" x14ac:dyDescent="0.3"/>
    <row r="1919" ht="15.75" customHeight="1" x14ac:dyDescent="0.3"/>
    <row r="1920" ht="15.75" customHeight="1" x14ac:dyDescent="0.3"/>
    <row r="1921" ht="15.75" customHeight="1" x14ac:dyDescent="0.3"/>
    <row r="1922" ht="15.75" customHeight="1" x14ac:dyDescent="0.3"/>
    <row r="1923" ht="15.75" customHeight="1" x14ac:dyDescent="0.3"/>
    <row r="1924" ht="15.75" customHeight="1" x14ac:dyDescent="0.3"/>
    <row r="1925" ht="15.75" customHeight="1" x14ac:dyDescent="0.3"/>
    <row r="1926" ht="15.75" customHeight="1" x14ac:dyDescent="0.3"/>
    <row r="1927" ht="15.75" customHeight="1" x14ac:dyDescent="0.3"/>
    <row r="1928" ht="15.75" customHeight="1" x14ac:dyDescent="0.3"/>
    <row r="1929" ht="15.75" customHeight="1" x14ac:dyDescent="0.3"/>
    <row r="1930" ht="15.75" customHeight="1" x14ac:dyDescent="0.3"/>
    <row r="1931" ht="15.75" customHeight="1" x14ac:dyDescent="0.3"/>
    <row r="1932" ht="15.75" customHeight="1" x14ac:dyDescent="0.3"/>
    <row r="1933" ht="15.75" customHeight="1" x14ac:dyDescent="0.3"/>
    <row r="1934" ht="15.75" customHeight="1" x14ac:dyDescent="0.3"/>
    <row r="1935" ht="15.75" customHeight="1" x14ac:dyDescent="0.3"/>
  </sheetData>
  <protectedRanges>
    <protectedRange sqref="C12:N24" name="Rango1_1_1"/>
    <protectedRange sqref="B12:B24 C11:N11" name="Rango1_3_1"/>
  </protectedRanges>
  <mergeCells count="2">
    <mergeCell ref="A1:O1"/>
    <mergeCell ref="A2:O3"/>
  </mergeCells>
  <conditionalFormatting sqref="C12:N23">
    <cfRule type="expression" dxfId="5" priority="6" stopIfTrue="1">
      <formula>ISNUMBER(C12)</formula>
    </cfRule>
  </conditionalFormatting>
  <conditionalFormatting sqref="D11:N11">
    <cfRule type="expression" dxfId="4" priority="3" stopIfTrue="1">
      <formula>$D$6=""</formula>
    </cfRule>
  </conditionalFormatting>
  <conditionalFormatting sqref="B12:B23">
    <cfRule type="expression" dxfId="3" priority="5" stopIfTrue="1">
      <formula>$D$6=""</formula>
    </cfRule>
  </conditionalFormatting>
  <conditionalFormatting sqref="C11">
    <cfRule type="expression" dxfId="2" priority="4" stopIfTrue="1">
      <formula>$D$6=""</formula>
    </cfRule>
  </conditionalFormatting>
  <conditionalFormatting sqref="C24:N24">
    <cfRule type="expression" dxfId="1" priority="2" stopIfTrue="1">
      <formula>ISNUMBER(C24)</formula>
    </cfRule>
  </conditionalFormatting>
  <conditionalFormatting sqref="B24">
    <cfRule type="expression" dxfId="0" priority="1" stopIfTrue="1">
      <formula>$D$6=""</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O34"/>
  <sheetViews>
    <sheetView showGridLines="0" showRowColHeaders="0" zoomScaleNormal="100" workbookViewId="0">
      <selection activeCell="I37" sqref="I37"/>
    </sheetView>
  </sheetViews>
  <sheetFormatPr baseColWidth="10" defaultRowHeight="16.5" x14ac:dyDescent="0.3"/>
  <cols>
    <col min="1" max="2" width="11.42578125" style="164"/>
    <col min="3" max="3" width="20.7109375" style="164" customWidth="1"/>
    <col min="4" max="5" width="11.42578125" style="164"/>
    <col min="6" max="6" width="8.7109375" style="164" customWidth="1"/>
    <col min="7" max="14" width="11.42578125" style="164"/>
    <col min="15" max="15" width="11.85546875" style="164" customWidth="1"/>
    <col min="16" max="16384" width="11.42578125" style="164"/>
  </cols>
  <sheetData>
    <row r="1" spans="1:15" s="3" customFormat="1" ht="36" customHeight="1" x14ac:dyDescent="0.3">
      <c r="A1" s="789" t="s">
        <v>306</v>
      </c>
      <c r="B1" s="789"/>
      <c r="C1" s="789"/>
      <c r="D1" s="789"/>
      <c r="E1" s="789"/>
      <c r="F1" s="789"/>
      <c r="G1" s="789"/>
      <c r="H1" s="789"/>
      <c r="I1" s="789"/>
      <c r="J1" s="789"/>
      <c r="K1" s="789"/>
      <c r="L1" s="789"/>
      <c r="M1" s="789"/>
      <c r="N1" s="789"/>
      <c r="O1" s="789"/>
    </row>
    <row r="2" spans="1:15" ht="34.5" customHeight="1" x14ac:dyDescent="0.3"/>
    <row r="3" spans="1:15" s="165" customFormat="1" ht="39.75" customHeight="1" x14ac:dyDescent="0.25">
      <c r="B3" s="436" t="s">
        <v>302</v>
      </c>
      <c r="C3" s="436" t="s">
        <v>305</v>
      </c>
      <c r="D3" s="939" t="s">
        <v>307</v>
      </c>
      <c r="E3" s="939"/>
      <c r="F3" s="939"/>
      <c r="G3" s="939"/>
      <c r="H3" s="939"/>
      <c r="I3" s="939"/>
      <c r="J3" s="939"/>
      <c r="K3" s="939"/>
      <c r="L3" s="939"/>
      <c r="M3" s="939"/>
      <c r="N3" s="939"/>
      <c r="O3" s="939"/>
    </row>
    <row r="4" spans="1:15" x14ac:dyDescent="0.3">
      <c r="B4" s="244" t="s">
        <v>387</v>
      </c>
      <c r="C4" s="328">
        <v>41789</v>
      </c>
      <c r="D4" s="940" t="s">
        <v>278</v>
      </c>
      <c r="E4" s="941"/>
      <c r="F4" s="941"/>
      <c r="G4" s="941"/>
      <c r="H4" s="941"/>
      <c r="I4" s="941"/>
      <c r="J4" s="941"/>
      <c r="K4" s="941"/>
      <c r="L4" s="941"/>
      <c r="M4" s="941"/>
      <c r="N4" s="941"/>
      <c r="O4" s="942"/>
    </row>
    <row r="5" spans="1:15" x14ac:dyDescent="0.3">
      <c r="B5" s="166" t="s">
        <v>303</v>
      </c>
      <c r="C5" s="329">
        <v>41792</v>
      </c>
      <c r="D5" s="936" t="s">
        <v>435</v>
      </c>
      <c r="E5" s="937"/>
      <c r="F5" s="937"/>
      <c r="G5" s="937"/>
      <c r="H5" s="937"/>
      <c r="I5" s="937"/>
      <c r="J5" s="937"/>
      <c r="K5" s="937"/>
      <c r="L5" s="937"/>
      <c r="M5" s="937"/>
      <c r="N5" s="937"/>
      <c r="O5" s="938"/>
    </row>
    <row r="6" spans="1:15" ht="16.5" customHeight="1" x14ac:dyDescent="0.3">
      <c r="B6" s="947" t="s">
        <v>304</v>
      </c>
      <c r="C6" s="946">
        <v>41803</v>
      </c>
      <c r="D6" s="943" t="s">
        <v>436</v>
      </c>
      <c r="E6" s="944"/>
      <c r="F6" s="944"/>
      <c r="G6" s="944"/>
      <c r="H6" s="944"/>
      <c r="I6" s="944"/>
      <c r="J6" s="944"/>
      <c r="K6" s="944"/>
      <c r="L6" s="944"/>
      <c r="M6" s="944"/>
      <c r="N6" s="944"/>
      <c r="O6" s="945"/>
    </row>
    <row r="7" spans="1:15" ht="16.5" customHeight="1" x14ac:dyDescent="0.3">
      <c r="B7" s="947"/>
      <c r="C7" s="946"/>
      <c r="D7" s="943"/>
      <c r="E7" s="944"/>
      <c r="F7" s="944"/>
      <c r="G7" s="944"/>
      <c r="H7" s="944"/>
      <c r="I7" s="944"/>
      <c r="J7" s="944"/>
      <c r="K7" s="944"/>
      <c r="L7" s="944"/>
      <c r="M7" s="944"/>
      <c r="N7" s="944"/>
      <c r="O7" s="945"/>
    </row>
    <row r="8" spans="1:15" ht="16.5" customHeight="1" x14ac:dyDescent="0.3">
      <c r="B8" s="947"/>
      <c r="C8" s="946"/>
      <c r="D8" s="943"/>
      <c r="E8" s="944"/>
      <c r="F8" s="944"/>
      <c r="G8" s="944"/>
      <c r="H8" s="944"/>
      <c r="I8" s="944"/>
      <c r="J8" s="944"/>
      <c r="K8" s="944"/>
      <c r="L8" s="944"/>
      <c r="M8" s="944"/>
      <c r="N8" s="944"/>
      <c r="O8" s="945"/>
    </row>
    <row r="9" spans="1:15" x14ac:dyDescent="0.3">
      <c r="B9" s="947"/>
      <c r="C9" s="946"/>
      <c r="D9" s="943"/>
      <c r="E9" s="944"/>
      <c r="F9" s="944"/>
      <c r="G9" s="944"/>
      <c r="H9" s="944"/>
      <c r="I9" s="944"/>
      <c r="J9" s="944"/>
      <c r="K9" s="944"/>
      <c r="L9" s="944"/>
      <c r="M9" s="944"/>
      <c r="N9" s="944"/>
      <c r="O9" s="945"/>
    </row>
    <row r="10" spans="1:15" ht="31.5" customHeight="1" x14ac:dyDescent="0.3">
      <c r="B10" s="947" t="s">
        <v>308</v>
      </c>
      <c r="C10" s="946">
        <v>42095</v>
      </c>
      <c r="D10" s="948" t="s">
        <v>434</v>
      </c>
      <c r="E10" s="949"/>
      <c r="F10" s="949"/>
      <c r="G10" s="949"/>
      <c r="H10" s="949"/>
      <c r="I10" s="949"/>
      <c r="J10" s="949"/>
      <c r="K10" s="949"/>
      <c r="L10" s="949"/>
      <c r="M10" s="949"/>
      <c r="N10" s="949"/>
      <c r="O10" s="950"/>
    </row>
    <row r="11" spans="1:15" x14ac:dyDescent="0.3">
      <c r="B11" s="947"/>
      <c r="C11" s="946"/>
      <c r="D11" s="948"/>
      <c r="E11" s="949"/>
      <c r="F11" s="949"/>
      <c r="G11" s="949"/>
      <c r="H11" s="949"/>
      <c r="I11" s="949"/>
      <c r="J11" s="949"/>
      <c r="K11" s="949"/>
      <c r="L11" s="949"/>
      <c r="M11" s="949"/>
      <c r="N11" s="949"/>
      <c r="O11" s="950"/>
    </row>
    <row r="12" spans="1:15" x14ac:dyDescent="0.3">
      <c r="B12" s="947"/>
      <c r="C12" s="946"/>
      <c r="D12" s="948"/>
      <c r="E12" s="949"/>
      <c r="F12" s="949"/>
      <c r="G12" s="949"/>
      <c r="H12" s="949"/>
      <c r="I12" s="949"/>
      <c r="J12" s="949"/>
      <c r="K12" s="949"/>
      <c r="L12" s="949"/>
      <c r="M12" s="949"/>
      <c r="N12" s="949"/>
      <c r="O12" s="950"/>
    </row>
    <row r="13" spans="1:15" x14ac:dyDescent="0.3">
      <c r="B13" s="947"/>
      <c r="C13" s="946"/>
      <c r="D13" s="948"/>
      <c r="E13" s="949"/>
      <c r="F13" s="949"/>
      <c r="G13" s="949"/>
      <c r="H13" s="949"/>
      <c r="I13" s="949"/>
      <c r="J13" s="949"/>
      <c r="K13" s="949"/>
      <c r="L13" s="949"/>
      <c r="M13" s="949"/>
      <c r="N13" s="949"/>
      <c r="O13" s="950"/>
    </row>
    <row r="14" spans="1:15" x14ac:dyDescent="0.3">
      <c r="B14" s="947"/>
      <c r="C14" s="946"/>
      <c r="D14" s="948"/>
      <c r="E14" s="949"/>
      <c r="F14" s="949"/>
      <c r="G14" s="949"/>
      <c r="H14" s="949"/>
      <c r="I14" s="949"/>
      <c r="J14" s="949"/>
      <c r="K14" s="949"/>
      <c r="L14" s="949"/>
      <c r="M14" s="949"/>
      <c r="N14" s="949"/>
      <c r="O14" s="950"/>
    </row>
    <row r="15" spans="1:15" x14ac:dyDescent="0.3">
      <c r="B15" s="947"/>
      <c r="C15" s="946"/>
      <c r="D15" s="948"/>
      <c r="E15" s="949"/>
      <c r="F15" s="949"/>
      <c r="G15" s="949"/>
      <c r="H15" s="949"/>
      <c r="I15" s="949"/>
      <c r="J15" s="949"/>
      <c r="K15" s="949"/>
      <c r="L15" s="949"/>
      <c r="M15" s="949"/>
      <c r="N15" s="949"/>
      <c r="O15" s="950"/>
    </row>
    <row r="16" spans="1:15" x14ac:dyDescent="0.3">
      <c r="B16" s="947"/>
      <c r="C16" s="946"/>
      <c r="D16" s="948"/>
      <c r="E16" s="949"/>
      <c r="F16" s="949"/>
      <c r="G16" s="949"/>
      <c r="H16" s="949"/>
      <c r="I16" s="949"/>
      <c r="J16" s="949"/>
      <c r="K16" s="949"/>
      <c r="L16" s="949"/>
      <c r="M16" s="949"/>
      <c r="N16" s="949"/>
      <c r="O16" s="950"/>
    </row>
    <row r="17" spans="2:15" ht="19.5" customHeight="1" x14ac:dyDescent="0.3">
      <c r="B17" s="947"/>
      <c r="C17" s="946"/>
      <c r="D17" s="948"/>
      <c r="E17" s="949"/>
      <c r="F17" s="949"/>
      <c r="G17" s="949"/>
      <c r="H17" s="949"/>
      <c r="I17" s="949"/>
      <c r="J17" s="949"/>
      <c r="K17" s="949"/>
      <c r="L17" s="949"/>
      <c r="M17" s="949"/>
      <c r="N17" s="949"/>
      <c r="O17" s="950"/>
    </row>
    <row r="18" spans="2:15" ht="52.5" customHeight="1" x14ac:dyDescent="0.3">
      <c r="B18" s="243" t="s">
        <v>382</v>
      </c>
      <c r="C18" s="251">
        <v>42109</v>
      </c>
      <c r="D18" s="936" t="s">
        <v>433</v>
      </c>
      <c r="E18" s="937"/>
      <c r="F18" s="937"/>
      <c r="G18" s="937"/>
      <c r="H18" s="937"/>
      <c r="I18" s="937"/>
      <c r="J18" s="937"/>
      <c r="K18" s="937"/>
      <c r="L18" s="937"/>
      <c r="M18" s="937"/>
      <c r="N18" s="937"/>
      <c r="O18" s="938"/>
    </row>
    <row r="19" spans="2:15" ht="31.5" customHeight="1" x14ac:dyDescent="0.3">
      <c r="B19" s="243" t="s">
        <v>389</v>
      </c>
      <c r="C19" s="251">
        <v>42177</v>
      </c>
      <c r="D19" s="936" t="s">
        <v>431</v>
      </c>
      <c r="E19" s="937"/>
      <c r="F19" s="937"/>
      <c r="G19" s="937"/>
      <c r="H19" s="937"/>
      <c r="I19" s="937"/>
      <c r="J19" s="937"/>
      <c r="K19" s="937"/>
      <c r="L19" s="937"/>
      <c r="M19" s="937"/>
      <c r="N19" s="937"/>
      <c r="O19" s="938"/>
    </row>
    <row r="20" spans="2:15" ht="83.25" customHeight="1" x14ac:dyDescent="0.3">
      <c r="B20" s="243" t="s">
        <v>391</v>
      </c>
      <c r="C20" s="251">
        <v>42464</v>
      </c>
      <c r="D20" s="936" t="s">
        <v>437</v>
      </c>
      <c r="E20" s="937"/>
      <c r="F20" s="937"/>
      <c r="G20" s="937"/>
      <c r="H20" s="937"/>
      <c r="I20" s="937"/>
      <c r="J20" s="937"/>
      <c r="K20" s="937"/>
      <c r="L20" s="937"/>
      <c r="M20" s="937"/>
      <c r="N20" s="937"/>
      <c r="O20" s="938"/>
    </row>
    <row r="21" spans="2:15" ht="47.25" customHeight="1" x14ac:dyDescent="0.3">
      <c r="B21" s="243" t="s">
        <v>438</v>
      </c>
      <c r="C21" s="251">
        <v>42580</v>
      </c>
      <c r="D21" s="936" t="s">
        <v>444</v>
      </c>
      <c r="E21" s="937"/>
      <c r="F21" s="937"/>
      <c r="G21" s="937"/>
      <c r="H21" s="937"/>
      <c r="I21" s="937"/>
      <c r="J21" s="937"/>
      <c r="K21" s="937"/>
      <c r="L21" s="937"/>
      <c r="M21" s="937"/>
      <c r="N21" s="937"/>
      <c r="O21" s="938"/>
    </row>
    <row r="22" spans="2:15" ht="19.5" customHeight="1" x14ac:dyDescent="0.3">
      <c r="B22" s="243" t="s">
        <v>451</v>
      </c>
      <c r="C22" s="251">
        <v>42660</v>
      </c>
      <c r="D22" s="936" t="s">
        <v>455</v>
      </c>
      <c r="E22" s="937"/>
      <c r="F22" s="937"/>
      <c r="G22" s="937"/>
      <c r="H22" s="937"/>
      <c r="I22" s="937"/>
      <c r="J22" s="937"/>
      <c r="K22" s="937"/>
      <c r="L22" s="937"/>
      <c r="M22" s="937"/>
      <c r="N22" s="937"/>
      <c r="O22" s="938"/>
    </row>
    <row r="23" spans="2:15" ht="84.75" customHeight="1" x14ac:dyDescent="0.3">
      <c r="B23" s="243" t="s">
        <v>492</v>
      </c>
      <c r="C23" s="446">
        <v>42846</v>
      </c>
      <c r="D23" s="933" t="s">
        <v>609</v>
      </c>
      <c r="E23" s="934"/>
      <c r="F23" s="934"/>
      <c r="G23" s="934"/>
      <c r="H23" s="934"/>
      <c r="I23" s="934"/>
      <c r="J23" s="934"/>
      <c r="K23" s="934"/>
      <c r="L23" s="934"/>
      <c r="M23" s="934"/>
      <c r="N23" s="934"/>
      <c r="O23" s="935"/>
    </row>
    <row r="24" spans="2:15" ht="52.5" customHeight="1" x14ac:dyDescent="0.3">
      <c r="B24" s="243" t="s">
        <v>614</v>
      </c>
      <c r="C24" s="446">
        <v>42979</v>
      </c>
      <c r="D24" s="933" t="s">
        <v>622</v>
      </c>
      <c r="E24" s="934"/>
      <c r="F24" s="934"/>
      <c r="G24" s="934"/>
      <c r="H24" s="934"/>
      <c r="I24" s="934"/>
      <c r="J24" s="934"/>
      <c r="K24" s="934"/>
      <c r="L24" s="934"/>
      <c r="M24" s="934"/>
      <c r="N24" s="934"/>
      <c r="O24" s="935"/>
    </row>
    <row r="25" spans="2:15" ht="30.75" customHeight="1" x14ac:dyDescent="0.3">
      <c r="B25" s="456" t="s">
        <v>621</v>
      </c>
      <c r="C25" s="446">
        <v>43201</v>
      </c>
      <c r="D25" s="933" t="s">
        <v>624</v>
      </c>
      <c r="E25" s="934"/>
      <c r="F25" s="934"/>
      <c r="G25" s="934"/>
      <c r="H25" s="934"/>
      <c r="I25" s="934"/>
      <c r="J25" s="934"/>
      <c r="K25" s="934"/>
      <c r="L25" s="934"/>
      <c r="M25" s="934"/>
      <c r="N25" s="934"/>
      <c r="O25" s="935"/>
    </row>
    <row r="26" spans="2:15" ht="46.5" customHeight="1" x14ac:dyDescent="0.3">
      <c r="B26" s="456" t="s">
        <v>664</v>
      </c>
      <c r="C26" s="446">
        <v>43349</v>
      </c>
      <c r="D26" s="933" t="s">
        <v>670</v>
      </c>
      <c r="E26" s="934"/>
      <c r="F26" s="934"/>
      <c r="G26" s="934"/>
      <c r="H26" s="934"/>
      <c r="I26" s="934"/>
      <c r="J26" s="934"/>
      <c r="K26" s="934"/>
      <c r="L26" s="934"/>
      <c r="M26" s="934"/>
      <c r="N26" s="934"/>
      <c r="O26" s="935"/>
    </row>
    <row r="27" spans="2:15" ht="39.75" customHeight="1" x14ac:dyDescent="0.3">
      <c r="B27" s="456" t="s">
        <v>666</v>
      </c>
      <c r="C27" s="446">
        <v>43452</v>
      </c>
      <c r="D27" s="933" t="s">
        <v>669</v>
      </c>
      <c r="E27" s="934"/>
      <c r="F27" s="934"/>
      <c r="G27" s="934"/>
      <c r="H27" s="934"/>
      <c r="I27" s="934"/>
      <c r="J27" s="934"/>
      <c r="K27" s="934"/>
      <c r="L27" s="934"/>
      <c r="M27" s="934"/>
      <c r="N27" s="934"/>
      <c r="O27" s="935"/>
    </row>
    <row r="28" spans="2:15" ht="47.25" customHeight="1" x14ac:dyDescent="0.3">
      <c r="B28" s="456" t="s">
        <v>696</v>
      </c>
      <c r="C28" s="446">
        <v>43560</v>
      </c>
      <c r="D28" s="933" t="s">
        <v>746</v>
      </c>
      <c r="E28" s="934"/>
      <c r="F28" s="934"/>
      <c r="G28" s="934"/>
      <c r="H28" s="934"/>
      <c r="I28" s="934"/>
      <c r="J28" s="934"/>
      <c r="K28" s="934"/>
      <c r="L28" s="934"/>
      <c r="M28" s="934"/>
      <c r="N28" s="934"/>
      <c r="O28" s="935"/>
    </row>
    <row r="29" spans="2:15" ht="37.5" customHeight="1" x14ac:dyDescent="0.3">
      <c r="B29" s="456" t="s">
        <v>753</v>
      </c>
      <c r="C29" s="446">
        <v>43738</v>
      </c>
      <c r="D29" s="933" t="s">
        <v>755</v>
      </c>
      <c r="E29" s="934"/>
      <c r="F29" s="934"/>
      <c r="G29" s="934"/>
      <c r="H29" s="934"/>
      <c r="I29" s="934"/>
      <c r="J29" s="934"/>
      <c r="K29" s="934"/>
      <c r="L29" s="934"/>
      <c r="M29" s="934"/>
      <c r="N29" s="934"/>
      <c r="O29" s="935"/>
    </row>
    <row r="30" spans="2:15" ht="19.5" customHeight="1" x14ac:dyDescent="0.3">
      <c r="B30" s="456" t="s">
        <v>759</v>
      </c>
      <c r="C30" s="446">
        <v>43826</v>
      </c>
      <c r="D30" s="933" t="s">
        <v>760</v>
      </c>
      <c r="E30" s="934"/>
      <c r="F30" s="934"/>
      <c r="G30" s="934"/>
      <c r="H30" s="934"/>
      <c r="I30" s="934"/>
      <c r="J30" s="934"/>
      <c r="K30" s="934"/>
      <c r="L30" s="934"/>
      <c r="M30" s="934"/>
      <c r="N30" s="934"/>
      <c r="O30" s="935"/>
    </row>
    <row r="31" spans="2:15" ht="69.75" customHeight="1" x14ac:dyDescent="0.3">
      <c r="B31" s="456" t="s">
        <v>761</v>
      </c>
      <c r="C31" s="547">
        <v>43944</v>
      </c>
      <c r="D31" s="933" t="s">
        <v>903</v>
      </c>
      <c r="E31" s="934"/>
      <c r="F31" s="934"/>
      <c r="G31" s="934"/>
      <c r="H31" s="934"/>
      <c r="I31" s="934"/>
      <c r="J31" s="934"/>
      <c r="K31" s="934"/>
      <c r="L31" s="934"/>
      <c r="M31" s="934"/>
      <c r="N31" s="934"/>
      <c r="O31" s="935"/>
    </row>
    <row r="32" spans="2:15" ht="87.75" customHeight="1" x14ac:dyDescent="0.3">
      <c r="B32" s="456" t="s">
        <v>944</v>
      </c>
      <c r="C32" s="446">
        <v>43986</v>
      </c>
      <c r="D32" s="933" t="s">
        <v>1008</v>
      </c>
      <c r="E32" s="934"/>
      <c r="F32" s="934"/>
      <c r="G32" s="934"/>
      <c r="H32" s="934"/>
      <c r="I32" s="934"/>
      <c r="J32" s="934"/>
      <c r="K32" s="934"/>
      <c r="L32" s="934"/>
      <c r="M32" s="934"/>
      <c r="N32" s="934"/>
      <c r="O32" s="935"/>
    </row>
    <row r="33" spans="2:15" ht="23.25" customHeight="1" x14ac:dyDescent="0.3">
      <c r="B33" s="456" t="s">
        <v>1013</v>
      </c>
      <c r="C33" s="446">
        <v>43992</v>
      </c>
      <c r="D33" s="933" t="s">
        <v>1014</v>
      </c>
      <c r="E33" s="934"/>
      <c r="F33" s="934"/>
      <c r="G33" s="934"/>
      <c r="H33" s="934"/>
      <c r="I33" s="934"/>
      <c r="J33" s="934"/>
      <c r="K33" s="934"/>
      <c r="L33" s="934"/>
      <c r="M33" s="934"/>
      <c r="N33" s="934"/>
      <c r="O33" s="935"/>
    </row>
    <row r="34" spans="2:15" ht="27.75" customHeight="1" x14ac:dyDescent="0.3">
      <c r="B34" s="456" t="s">
        <v>1015</v>
      </c>
      <c r="C34" s="446">
        <v>44019</v>
      </c>
      <c r="D34" s="933" t="s">
        <v>1019</v>
      </c>
      <c r="E34" s="934"/>
      <c r="F34" s="934"/>
      <c r="G34" s="934"/>
      <c r="H34" s="934"/>
      <c r="I34" s="934"/>
      <c r="J34" s="934"/>
      <c r="K34" s="934"/>
      <c r="L34" s="934"/>
      <c r="M34" s="934"/>
      <c r="N34" s="934"/>
      <c r="O34" s="935"/>
    </row>
  </sheetData>
  <sheetProtection algorithmName="SHA-512" hashValue="mdsXdz9qvsm1dFI/GqXhVw4eqox69djuMhH0B1KTo0gMEntd8GWF3SkK2+qJT3QWxisIe1VN/8Q61EsgxNrfBQ==" saltValue="8zU6qGmieKfHk/ptqSrIjQ==" spinCount="100000" sheet="1" objects="1" scenarios="1"/>
  <mergeCells count="27">
    <mergeCell ref="D34:O34"/>
    <mergeCell ref="A1:O1"/>
    <mergeCell ref="D3:O3"/>
    <mergeCell ref="D4:O4"/>
    <mergeCell ref="D5:O5"/>
    <mergeCell ref="D18:O18"/>
    <mergeCell ref="D6:O9"/>
    <mergeCell ref="C6:C9"/>
    <mergeCell ref="B6:B9"/>
    <mergeCell ref="B10:B17"/>
    <mergeCell ref="C10:C17"/>
    <mergeCell ref="D10:O17"/>
    <mergeCell ref="D33:O33"/>
    <mergeCell ref="D20:O20"/>
    <mergeCell ref="D27:O27"/>
    <mergeCell ref="D26:O26"/>
    <mergeCell ref="D32:O32"/>
    <mergeCell ref="D31:O31"/>
    <mergeCell ref="D19:O19"/>
    <mergeCell ref="D30:O30"/>
    <mergeCell ref="D29:O29"/>
    <mergeCell ref="D28:O28"/>
    <mergeCell ref="D25:O25"/>
    <mergeCell ref="D22:O22"/>
    <mergeCell ref="D21:O21"/>
    <mergeCell ref="D24:O24"/>
    <mergeCell ref="D23:O23"/>
  </mergeCells>
  <phoneticPr fontId="3" type="noConversion"/>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7" tint="0.39997558519241921"/>
  </sheetPr>
  <dimension ref="A1:AG385"/>
  <sheetViews>
    <sheetView topLeftCell="H178" zoomScale="85" zoomScaleNormal="85" workbookViewId="0">
      <selection activeCell="AG187" sqref="AG187"/>
    </sheetView>
  </sheetViews>
  <sheetFormatPr baseColWidth="10" defaultRowHeight="15" x14ac:dyDescent="0.25"/>
  <cols>
    <col min="1" max="1" width="2.7109375" customWidth="1"/>
    <col min="2" max="2" width="2.85546875" customWidth="1"/>
    <col min="3" max="3" width="30.28515625" customWidth="1"/>
    <col min="11" max="11" width="12.7109375" bestFit="1" customWidth="1"/>
    <col min="12" max="12" width="12.5703125" customWidth="1"/>
    <col min="14" max="14" width="16" customWidth="1"/>
    <col min="17" max="17" width="22.5703125" style="386" customWidth="1"/>
    <col min="33" max="33" width="11.42578125" style="386"/>
  </cols>
  <sheetData>
    <row r="1" spans="1:33" ht="15.75" thickBot="1" x14ac:dyDescent="0.3"/>
    <row r="2" spans="1:33" ht="18.75" x14ac:dyDescent="0.3">
      <c r="D2" s="350" t="s">
        <v>253</v>
      </c>
      <c r="E2" s="351"/>
      <c r="F2" s="352">
        <f>'1_Datos generales organización'!G3</f>
        <v>0</v>
      </c>
      <c r="Q2" s="570" t="s">
        <v>974</v>
      </c>
      <c r="R2" s="571"/>
      <c r="S2" s="570" t="s">
        <v>975</v>
      </c>
      <c r="T2" s="572"/>
      <c r="U2" s="572"/>
      <c r="V2" s="572"/>
      <c r="W2" s="572"/>
      <c r="X2" s="570" t="s">
        <v>976</v>
      </c>
      <c r="Y2" s="572"/>
      <c r="Z2" s="572"/>
      <c r="AA2" s="572"/>
      <c r="AB2" s="571"/>
      <c r="AC2" s="570" t="s">
        <v>977</v>
      </c>
      <c r="AD2" s="572"/>
      <c r="AE2" s="571"/>
    </row>
    <row r="3" spans="1:33" x14ac:dyDescent="0.25">
      <c r="Q3" s="573" t="s">
        <v>441</v>
      </c>
      <c r="R3" s="574"/>
      <c r="S3" s="573" t="s">
        <v>441</v>
      </c>
      <c r="T3" s="575"/>
      <c r="U3" s="575"/>
      <c r="V3" s="575"/>
      <c r="W3" s="575"/>
      <c r="X3" s="573" t="s">
        <v>612</v>
      </c>
      <c r="Y3" s="575"/>
      <c r="Z3" s="575"/>
      <c r="AA3" s="575"/>
      <c r="AB3" s="574"/>
      <c r="AC3" s="573" t="s">
        <v>978</v>
      </c>
      <c r="AD3" s="575"/>
      <c r="AE3" s="574"/>
    </row>
    <row r="4" spans="1:33" s="342" customFormat="1" x14ac:dyDescent="0.25">
      <c r="A4" s="342" t="s">
        <v>456</v>
      </c>
      <c r="L4"/>
      <c r="Q4" s="573" t="s">
        <v>947</v>
      </c>
      <c r="R4" s="574"/>
      <c r="S4" s="573" t="s">
        <v>947</v>
      </c>
      <c r="T4" s="575"/>
      <c r="U4" s="575"/>
      <c r="V4" s="575"/>
      <c r="W4" s="575"/>
      <c r="X4" s="573" t="s">
        <v>946</v>
      </c>
      <c r="Y4" s="575"/>
      <c r="Z4" s="575"/>
      <c r="AA4" s="575"/>
      <c r="AB4" s="574"/>
      <c r="AC4" s="573" t="s">
        <v>979</v>
      </c>
      <c r="AD4" s="575"/>
      <c r="AE4" s="574"/>
      <c r="AG4" s="481"/>
    </row>
    <row r="5" spans="1:33" s="342" customFormat="1" x14ac:dyDescent="0.25">
      <c r="L5"/>
      <c r="Q5" s="573" t="s">
        <v>453</v>
      </c>
      <c r="R5" s="574"/>
      <c r="S5" s="573" t="s">
        <v>453</v>
      </c>
      <c r="T5" s="575"/>
      <c r="U5" s="575"/>
      <c r="V5" s="575"/>
      <c r="W5" s="575"/>
      <c r="X5" s="573" t="s">
        <v>947</v>
      </c>
      <c r="Y5" s="575"/>
      <c r="Z5" s="575"/>
      <c r="AA5" s="575"/>
      <c r="AB5" s="574"/>
      <c r="AC5" s="573" t="s">
        <v>63</v>
      </c>
      <c r="AD5" s="575"/>
      <c r="AE5" s="574"/>
      <c r="AG5" s="481"/>
    </row>
    <row r="6" spans="1:33" x14ac:dyDescent="0.25">
      <c r="C6" s="342" t="s">
        <v>218</v>
      </c>
      <c r="D6" s="342" t="s">
        <v>332</v>
      </c>
      <c r="E6" s="342" t="s">
        <v>333</v>
      </c>
      <c r="Q6" s="573" t="s">
        <v>865</v>
      </c>
      <c r="R6" s="574"/>
      <c r="S6" s="573" t="s">
        <v>865</v>
      </c>
      <c r="T6" s="575"/>
      <c r="U6" s="575"/>
      <c r="V6" s="575"/>
      <c r="W6" s="575"/>
      <c r="X6" s="573" t="s">
        <v>978</v>
      </c>
      <c r="Y6" s="575"/>
      <c r="Z6" s="575"/>
      <c r="AA6" s="575"/>
      <c r="AB6" s="574"/>
      <c r="AC6" s="573" t="s">
        <v>949</v>
      </c>
      <c r="AD6" s="575"/>
      <c r="AE6" s="574"/>
    </row>
    <row r="7" spans="1:33" x14ac:dyDescent="0.25">
      <c r="C7">
        <v>2019</v>
      </c>
      <c r="D7" t="s">
        <v>65</v>
      </c>
      <c r="E7" t="s">
        <v>31</v>
      </c>
      <c r="Q7" s="573" t="s">
        <v>866</v>
      </c>
      <c r="R7" s="574"/>
      <c r="S7" s="573" t="s">
        <v>866</v>
      </c>
      <c r="T7" s="575"/>
      <c r="U7" s="575"/>
      <c r="V7" s="575"/>
      <c r="W7" s="575"/>
      <c r="X7" s="573" t="s">
        <v>979</v>
      </c>
      <c r="Y7" s="575"/>
      <c r="Z7" s="575"/>
      <c r="AA7" s="575"/>
      <c r="AB7" s="574"/>
      <c r="AC7" s="573" t="s">
        <v>665</v>
      </c>
      <c r="AD7" s="575"/>
      <c r="AE7" s="574"/>
    </row>
    <row r="8" spans="1:33" x14ac:dyDescent="0.25">
      <c r="C8">
        <v>2018</v>
      </c>
      <c r="D8" t="s">
        <v>4</v>
      </c>
      <c r="E8" t="s">
        <v>32</v>
      </c>
      <c r="Q8" s="573" t="s">
        <v>862</v>
      </c>
      <c r="R8" s="574"/>
      <c r="S8" s="573" t="s">
        <v>862</v>
      </c>
      <c r="T8" s="575"/>
      <c r="U8" s="575"/>
      <c r="V8" s="575"/>
      <c r="W8" s="575"/>
      <c r="X8" s="573" t="s">
        <v>63</v>
      </c>
      <c r="Y8" s="575"/>
      <c r="Z8" s="575"/>
      <c r="AA8" s="575"/>
      <c r="AB8" s="574"/>
      <c r="AC8" s="573" t="s">
        <v>462</v>
      </c>
      <c r="AD8" s="575"/>
      <c r="AE8" s="574"/>
    </row>
    <row r="9" spans="1:33" x14ac:dyDescent="0.25">
      <c r="C9">
        <v>2017</v>
      </c>
      <c r="D9" t="s">
        <v>5</v>
      </c>
      <c r="E9" t="s">
        <v>33</v>
      </c>
      <c r="Q9" s="573" t="s">
        <v>11</v>
      </c>
      <c r="R9" s="574"/>
      <c r="S9" s="573" t="s">
        <v>11</v>
      </c>
      <c r="T9" s="575"/>
      <c r="U9" s="575"/>
      <c r="V9" s="575"/>
      <c r="W9" s="575"/>
      <c r="X9" s="573" t="s">
        <v>949</v>
      </c>
      <c r="Y9" s="575"/>
      <c r="Z9" s="575"/>
      <c r="AA9" s="575"/>
      <c r="AB9" s="574"/>
      <c r="AC9" s="573" t="s">
        <v>900</v>
      </c>
      <c r="AD9" s="575"/>
      <c r="AE9" s="574"/>
    </row>
    <row r="10" spans="1:33" x14ac:dyDescent="0.25">
      <c r="C10">
        <v>2016</v>
      </c>
      <c r="D10" t="s">
        <v>3</v>
      </c>
      <c r="E10" t="s">
        <v>34</v>
      </c>
      <c r="Q10" s="573" t="s">
        <v>980</v>
      </c>
      <c r="R10" s="574"/>
      <c r="S10" s="573" t="s">
        <v>980</v>
      </c>
      <c r="T10" s="575"/>
      <c r="U10" s="575"/>
      <c r="V10" s="575"/>
      <c r="W10" s="575"/>
      <c r="X10" s="573" t="s">
        <v>665</v>
      </c>
      <c r="Y10" s="575"/>
      <c r="Z10" s="575"/>
      <c r="AA10" s="575"/>
      <c r="AB10" s="574"/>
      <c r="AC10" s="573" t="s">
        <v>901</v>
      </c>
      <c r="AD10" s="575"/>
      <c r="AE10" s="574"/>
    </row>
    <row r="11" spans="1:33" x14ac:dyDescent="0.25">
      <c r="C11">
        <v>2015</v>
      </c>
      <c r="D11" t="s">
        <v>6</v>
      </c>
      <c r="E11" t="s">
        <v>35</v>
      </c>
      <c r="Q11" s="573" t="s">
        <v>625</v>
      </c>
      <c r="R11" s="574"/>
      <c r="S11" s="573" t="s">
        <v>625</v>
      </c>
      <c r="T11" s="575"/>
      <c r="U11" s="575"/>
      <c r="V11" s="575"/>
      <c r="W11" s="575"/>
      <c r="X11" s="573" t="s">
        <v>462</v>
      </c>
      <c r="Y11" s="575"/>
      <c r="Z11" s="575"/>
      <c r="AA11" s="575"/>
      <c r="AB11" s="574"/>
      <c r="AC11" s="573" t="s">
        <v>902</v>
      </c>
      <c r="AD11" s="575"/>
      <c r="AE11" s="574"/>
    </row>
    <row r="12" spans="1:33" x14ac:dyDescent="0.25">
      <c r="C12">
        <v>2014</v>
      </c>
      <c r="E12" t="s">
        <v>36</v>
      </c>
      <c r="Q12" s="573" t="s">
        <v>272</v>
      </c>
      <c r="R12" s="574"/>
      <c r="S12" s="573" t="s">
        <v>272</v>
      </c>
      <c r="T12" s="575"/>
      <c r="U12" s="575"/>
      <c r="V12" s="575"/>
      <c r="W12" s="575"/>
      <c r="X12" s="573" t="s">
        <v>900</v>
      </c>
      <c r="Y12" s="575"/>
      <c r="Z12" s="575"/>
      <c r="AA12" s="575"/>
      <c r="AB12" s="574"/>
      <c r="AC12" s="573" t="s">
        <v>947</v>
      </c>
      <c r="AD12" s="575"/>
      <c r="AE12" s="574"/>
    </row>
    <row r="13" spans="1:33" x14ac:dyDescent="0.25">
      <c r="C13">
        <v>2013</v>
      </c>
      <c r="E13" t="s">
        <v>37</v>
      </c>
      <c r="Q13" s="573" t="s">
        <v>273</v>
      </c>
      <c r="R13" s="574"/>
      <c r="S13" s="573" t="s">
        <v>273</v>
      </c>
      <c r="T13" s="575"/>
      <c r="U13" s="575"/>
      <c r="V13" s="575"/>
      <c r="W13" s="575"/>
      <c r="X13" s="573" t="s">
        <v>901</v>
      </c>
      <c r="Y13" s="575"/>
      <c r="Z13" s="575"/>
      <c r="AA13" s="575"/>
      <c r="AB13" s="574"/>
      <c r="AC13" s="573" t="s">
        <v>864</v>
      </c>
      <c r="AD13" s="575"/>
      <c r="AE13" s="574"/>
    </row>
    <row r="14" spans="1:33" x14ac:dyDescent="0.25">
      <c r="C14">
        <v>2012</v>
      </c>
      <c r="E14" t="s">
        <v>38</v>
      </c>
      <c r="Q14" s="573" t="s">
        <v>442</v>
      </c>
      <c r="R14" s="574"/>
      <c r="S14" s="573" t="s">
        <v>442</v>
      </c>
      <c r="T14" s="575"/>
      <c r="U14" s="575"/>
      <c r="V14" s="575"/>
      <c r="W14" s="575"/>
      <c r="X14" s="573" t="s">
        <v>902</v>
      </c>
      <c r="Y14" s="575"/>
      <c r="Z14" s="575"/>
      <c r="AA14" s="575"/>
      <c r="AB14" s="574"/>
      <c r="AC14" s="573" t="s">
        <v>865</v>
      </c>
      <c r="AD14" s="575"/>
      <c r="AE14" s="574"/>
    </row>
    <row r="15" spans="1:33" x14ac:dyDescent="0.25">
      <c r="C15">
        <v>2011</v>
      </c>
      <c r="E15" t="s">
        <v>39</v>
      </c>
      <c r="Q15" s="573" t="s">
        <v>612</v>
      </c>
      <c r="R15" s="574"/>
      <c r="S15" s="573" t="s">
        <v>978</v>
      </c>
      <c r="T15" s="575"/>
      <c r="U15" s="575"/>
      <c r="V15" s="575"/>
      <c r="W15" s="575"/>
      <c r="X15" s="573" t="s">
        <v>864</v>
      </c>
      <c r="Y15" s="575"/>
      <c r="Z15" s="575"/>
      <c r="AA15" s="575"/>
      <c r="AB15" s="574"/>
      <c r="AC15" s="573" t="s">
        <v>866</v>
      </c>
      <c r="AD15" s="575"/>
      <c r="AE15" s="574"/>
    </row>
    <row r="16" spans="1:33" x14ac:dyDescent="0.25">
      <c r="C16">
        <v>2010</v>
      </c>
      <c r="E16" t="s">
        <v>40</v>
      </c>
      <c r="Q16" s="573" t="s">
        <v>946</v>
      </c>
      <c r="R16" s="574"/>
      <c r="S16" s="573" t="s">
        <v>979</v>
      </c>
      <c r="T16" s="575"/>
      <c r="U16" s="575"/>
      <c r="V16" s="575"/>
      <c r="W16" s="575"/>
      <c r="X16" s="573" t="s">
        <v>865</v>
      </c>
      <c r="Y16" s="575"/>
      <c r="Z16" s="575"/>
      <c r="AA16" s="575"/>
      <c r="AB16" s="574"/>
      <c r="AC16" s="573" t="s">
        <v>862</v>
      </c>
      <c r="AD16" s="575"/>
      <c r="AE16" s="574"/>
    </row>
    <row r="17" spans="3:31" x14ac:dyDescent="0.25">
      <c r="E17" t="s">
        <v>41</v>
      </c>
      <c r="Q17" s="573" t="s">
        <v>978</v>
      </c>
      <c r="R17" s="574"/>
      <c r="S17" s="573" t="s">
        <v>63</v>
      </c>
      <c r="T17" s="575"/>
      <c r="U17" s="575"/>
      <c r="V17" s="575"/>
      <c r="W17" s="575"/>
      <c r="X17" s="573" t="s">
        <v>866</v>
      </c>
      <c r="Y17" s="575"/>
      <c r="Z17" s="575"/>
      <c r="AA17" s="575"/>
      <c r="AB17" s="574"/>
      <c r="AC17" s="573" t="s">
        <v>867</v>
      </c>
      <c r="AD17" s="575"/>
      <c r="AE17" s="574"/>
    </row>
    <row r="18" spans="3:31" x14ac:dyDescent="0.25">
      <c r="E18" t="s">
        <v>42</v>
      </c>
      <c r="Q18" s="573" t="s">
        <v>979</v>
      </c>
      <c r="R18" s="574"/>
      <c r="S18" s="573" t="s">
        <v>949</v>
      </c>
      <c r="T18" s="575"/>
      <c r="U18" s="575"/>
      <c r="V18" s="575"/>
      <c r="W18" s="575"/>
      <c r="X18" s="573" t="s">
        <v>862</v>
      </c>
      <c r="Y18" s="575"/>
      <c r="Z18" s="575"/>
      <c r="AA18" s="575"/>
      <c r="AB18" s="574"/>
      <c r="AC18" s="573" t="s">
        <v>625</v>
      </c>
      <c r="AD18" s="575"/>
      <c r="AE18" s="574"/>
    </row>
    <row r="19" spans="3:31" x14ac:dyDescent="0.25">
      <c r="E19" t="s">
        <v>43</v>
      </c>
      <c r="Q19" s="573" t="s">
        <v>63</v>
      </c>
      <c r="R19" s="574"/>
      <c r="S19" s="573" t="s">
        <v>665</v>
      </c>
      <c r="T19" s="575"/>
      <c r="U19" s="575"/>
      <c r="V19" s="575"/>
      <c r="W19" s="575"/>
      <c r="X19" s="573" t="s">
        <v>867</v>
      </c>
      <c r="Y19" s="575"/>
      <c r="Z19" s="575"/>
      <c r="AA19" s="575"/>
      <c r="AB19" s="574"/>
      <c r="AC19" s="573"/>
      <c r="AD19" s="575"/>
      <c r="AE19" s="574"/>
    </row>
    <row r="20" spans="3:31" x14ac:dyDescent="0.25">
      <c r="E20" t="s">
        <v>44</v>
      </c>
      <c r="Q20" s="573" t="s">
        <v>949</v>
      </c>
      <c r="R20" s="574"/>
      <c r="S20" s="573" t="s">
        <v>462</v>
      </c>
      <c r="T20" s="575"/>
      <c r="U20" s="575"/>
      <c r="V20" s="575"/>
      <c r="W20" s="575"/>
      <c r="X20" s="573" t="s">
        <v>625</v>
      </c>
      <c r="Y20" s="575"/>
      <c r="Z20" s="575"/>
      <c r="AA20" s="575"/>
      <c r="AB20" s="574"/>
      <c r="AC20" s="573"/>
      <c r="AD20" s="575"/>
      <c r="AE20" s="574"/>
    </row>
    <row r="21" spans="3:31" x14ac:dyDescent="0.25">
      <c r="E21" t="s">
        <v>45</v>
      </c>
      <c r="Q21" s="573" t="s">
        <v>665</v>
      </c>
      <c r="R21" s="574"/>
      <c r="S21" s="573" t="s">
        <v>900</v>
      </c>
      <c r="T21" s="575"/>
      <c r="U21" s="575"/>
      <c r="V21" s="575"/>
      <c r="W21" s="575"/>
      <c r="X21" s="573"/>
      <c r="Y21" s="575"/>
      <c r="Z21" s="575"/>
      <c r="AA21" s="575"/>
      <c r="AB21" s="574"/>
      <c r="AC21" s="576" t="s">
        <v>981</v>
      </c>
      <c r="AD21" s="575"/>
      <c r="AE21" s="574"/>
    </row>
    <row r="22" spans="3:31" x14ac:dyDescent="0.25">
      <c r="E22" t="s">
        <v>46</v>
      </c>
      <c r="Q22" s="573" t="s">
        <v>462</v>
      </c>
      <c r="R22" s="574"/>
      <c r="S22" s="573" t="s">
        <v>901</v>
      </c>
      <c r="T22" s="575"/>
      <c r="U22" s="575"/>
      <c r="V22" s="575"/>
      <c r="W22" s="575"/>
      <c r="X22" s="573"/>
      <c r="Y22" s="575"/>
      <c r="Z22" s="575"/>
      <c r="AA22" s="575"/>
      <c r="AB22" s="574"/>
      <c r="AC22" s="577" t="s">
        <v>612</v>
      </c>
      <c r="AD22" s="575"/>
      <c r="AE22" s="574"/>
    </row>
    <row r="23" spans="3:31" ht="15.75" thickBot="1" x14ac:dyDescent="0.3">
      <c r="E23" t="s">
        <v>47</v>
      </c>
      <c r="Q23" s="573" t="s">
        <v>900</v>
      </c>
      <c r="R23" s="574"/>
      <c r="S23" s="573" t="s">
        <v>902</v>
      </c>
      <c r="T23" s="575"/>
      <c r="U23" s="575"/>
      <c r="V23" s="575"/>
      <c r="W23" s="575"/>
      <c r="X23" s="576" t="s">
        <v>982</v>
      </c>
      <c r="Y23" s="575"/>
      <c r="Z23" s="575"/>
      <c r="AA23" s="575"/>
      <c r="AB23" s="574"/>
      <c r="AC23" s="578" t="s">
        <v>946</v>
      </c>
      <c r="AD23" s="579"/>
      <c r="AE23" s="580"/>
    </row>
    <row r="24" spans="3:31" x14ac:dyDescent="0.25">
      <c r="C24" s="357"/>
      <c r="D24" s="357"/>
      <c r="E24" t="s">
        <v>48</v>
      </c>
      <c r="Q24" s="573" t="s">
        <v>901</v>
      </c>
      <c r="R24" s="574"/>
      <c r="S24" s="573"/>
      <c r="T24" s="575"/>
      <c r="U24" s="575"/>
      <c r="V24" s="575"/>
      <c r="W24" s="575"/>
      <c r="X24" s="577" t="s">
        <v>453</v>
      </c>
      <c r="Y24" s="575"/>
      <c r="Z24" s="575"/>
      <c r="AA24" s="575"/>
      <c r="AB24" s="574"/>
      <c r="AC24" s="378"/>
      <c r="AD24" s="378"/>
      <c r="AE24" s="378"/>
    </row>
    <row r="25" spans="3:31" x14ac:dyDescent="0.25">
      <c r="C25" s="357"/>
      <c r="D25" s="357"/>
      <c r="E25" t="s">
        <v>49</v>
      </c>
      <c r="Q25" s="573" t="s">
        <v>902</v>
      </c>
      <c r="R25" s="574"/>
      <c r="S25" s="573"/>
      <c r="T25" s="575"/>
      <c r="U25" s="575"/>
      <c r="V25" s="575"/>
      <c r="W25" s="575"/>
      <c r="X25" s="577" t="s">
        <v>441</v>
      </c>
      <c r="Y25" s="575"/>
      <c r="Z25" s="575"/>
      <c r="AA25" s="575"/>
      <c r="AB25" s="574"/>
      <c r="AC25" s="378"/>
      <c r="AD25" s="378"/>
      <c r="AE25" s="378"/>
    </row>
    <row r="26" spans="3:31" x14ac:dyDescent="0.25">
      <c r="C26" s="357"/>
      <c r="D26" s="357"/>
      <c r="E26" t="s">
        <v>50</v>
      </c>
      <c r="Q26" s="581"/>
      <c r="R26" s="582"/>
      <c r="S26" s="576" t="s">
        <v>981</v>
      </c>
      <c r="T26" s="575"/>
      <c r="U26" s="575"/>
      <c r="V26" s="575"/>
      <c r="W26" s="575"/>
      <c r="X26" s="577" t="s">
        <v>11</v>
      </c>
      <c r="Y26" s="575"/>
      <c r="Z26" s="575"/>
      <c r="AA26" s="583"/>
      <c r="AB26" s="582"/>
    </row>
    <row r="27" spans="3:31" x14ac:dyDescent="0.25">
      <c r="C27" s="357"/>
      <c r="D27" s="357"/>
      <c r="E27" t="s">
        <v>51</v>
      </c>
      <c r="Q27" s="581"/>
      <c r="R27" s="582"/>
      <c r="S27" s="577" t="s">
        <v>612</v>
      </c>
      <c r="T27" s="575"/>
      <c r="U27" s="575"/>
      <c r="V27" s="575"/>
      <c r="W27" s="575"/>
      <c r="X27" s="577" t="s">
        <v>980</v>
      </c>
      <c r="Y27" s="575"/>
      <c r="Z27" s="575"/>
      <c r="AA27" s="575"/>
      <c r="AB27" s="582"/>
    </row>
    <row r="28" spans="3:31" ht="15.75" thickBot="1" x14ac:dyDescent="0.3">
      <c r="C28" s="357"/>
      <c r="D28" s="357"/>
      <c r="Q28" s="584" t="s">
        <v>983</v>
      </c>
      <c r="R28" s="574"/>
      <c r="S28" s="578" t="s">
        <v>946</v>
      </c>
      <c r="T28" s="579"/>
      <c r="U28" s="579"/>
      <c r="V28" s="579"/>
      <c r="W28" s="579"/>
      <c r="X28" s="577" t="s">
        <v>272</v>
      </c>
      <c r="Y28" s="575"/>
      <c r="Z28" s="575"/>
      <c r="AA28" s="575"/>
      <c r="AB28" s="574"/>
      <c r="AC28" s="378"/>
      <c r="AD28" s="378"/>
      <c r="AE28" s="378"/>
    </row>
    <row r="29" spans="3:31" x14ac:dyDescent="0.25">
      <c r="C29" s="342">
        <v>2010</v>
      </c>
      <c r="D29" s="342">
        <v>2011</v>
      </c>
      <c r="E29" s="342">
        <v>2012</v>
      </c>
      <c r="F29" s="481">
        <v>2013</v>
      </c>
      <c r="G29" s="342">
        <v>2014</v>
      </c>
      <c r="H29" s="342">
        <v>2015</v>
      </c>
      <c r="I29" s="342">
        <v>2016</v>
      </c>
      <c r="J29" s="342">
        <v>2017</v>
      </c>
      <c r="K29" s="342">
        <v>2018</v>
      </c>
      <c r="L29" s="342">
        <v>2019</v>
      </c>
      <c r="Q29" s="585" t="s">
        <v>864</v>
      </c>
      <c r="R29" s="574"/>
      <c r="S29" s="378"/>
      <c r="T29" s="378"/>
      <c r="U29" s="378"/>
      <c r="V29" s="378"/>
      <c r="W29" s="378"/>
      <c r="X29" s="577" t="s">
        <v>273</v>
      </c>
      <c r="Y29" s="575"/>
      <c r="Z29" s="575"/>
      <c r="AA29" s="575"/>
      <c r="AB29" s="574"/>
      <c r="AC29" s="378"/>
      <c r="AD29" s="378"/>
      <c r="AE29" s="378"/>
    </row>
    <row r="30" spans="3:31" ht="15.75" thickBot="1" x14ac:dyDescent="0.3">
      <c r="C30" s="342" t="s">
        <v>964</v>
      </c>
      <c r="D30" s="342" t="s">
        <v>965</v>
      </c>
      <c r="E30" s="342" t="s">
        <v>966</v>
      </c>
      <c r="F30" s="342" t="s">
        <v>967</v>
      </c>
      <c r="G30" s="342" t="s">
        <v>968</v>
      </c>
      <c r="H30" s="342" t="s">
        <v>969</v>
      </c>
      <c r="I30" s="342" t="s">
        <v>970</v>
      </c>
      <c r="J30" s="342" t="s">
        <v>971</v>
      </c>
      <c r="K30" s="342" t="s">
        <v>972</v>
      </c>
      <c r="L30" s="529" t="s">
        <v>973</v>
      </c>
      <c r="Q30" s="586" t="s">
        <v>867</v>
      </c>
      <c r="R30" s="580"/>
      <c r="S30" s="378"/>
      <c r="T30" s="378"/>
      <c r="U30" s="378"/>
      <c r="V30" s="378"/>
      <c r="W30" s="378"/>
      <c r="X30" s="577" t="s">
        <v>442</v>
      </c>
      <c r="Y30" s="575"/>
      <c r="Z30" s="575"/>
      <c r="AA30" s="575"/>
      <c r="AB30" s="574"/>
      <c r="AC30" s="378"/>
      <c r="AD30" s="378"/>
      <c r="AE30" s="378"/>
    </row>
    <row r="31" spans="3:31" x14ac:dyDescent="0.25">
      <c r="C31" t="s">
        <v>889</v>
      </c>
      <c r="D31" t="s">
        <v>889</v>
      </c>
      <c r="E31" t="s">
        <v>889</v>
      </c>
      <c r="F31" t="s">
        <v>889</v>
      </c>
      <c r="G31" t="s">
        <v>889</v>
      </c>
      <c r="H31" t="s">
        <v>889</v>
      </c>
      <c r="I31" t="s">
        <v>889</v>
      </c>
      <c r="J31" t="s">
        <v>889</v>
      </c>
      <c r="K31" t="s">
        <v>889</v>
      </c>
      <c r="L31" t="s">
        <v>889</v>
      </c>
      <c r="Q31" s="378"/>
      <c r="R31" s="378"/>
      <c r="S31" s="378"/>
      <c r="T31" s="378"/>
      <c r="U31" s="378"/>
      <c r="V31" s="378"/>
      <c r="W31" s="378"/>
      <c r="X31" s="573"/>
      <c r="Y31" s="575"/>
      <c r="Z31" s="575"/>
      <c r="AA31" s="575"/>
      <c r="AB31" s="574"/>
      <c r="AC31" s="378"/>
      <c r="AD31" s="378"/>
      <c r="AE31" s="378"/>
    </row>
    <row r="32" spans="3:31" x14ac:dyDescent="0.25">
      <c r="C32" s="575" t="s">
        <v>441</v>
      </c>
      <c r="D32" s="575" t="s">
        <v>441</v>
      </c>
      <c r="E32" s="575" t="s">
        <v>441</v>
      </c>
      <c r="F32" s="575" t="s">
        <v>441</v>
      </c>
      <c r="G32" s="575" t="s">
        <v>441</v>
      </c>
      <c r="H32" s="575" t="s">
        <v>441</v>
      </c>
      <c r="I32" s="575" t="s">
        <v>441</v>
      </c>
      <c r="J32" s="575" t="s">
        <v>441</v>
      </c>
      <c r="K32" s="575" t="s">
        <v>441</v>
      </c>
      <c r="L32" s="575" t="s">
        <v>441</v>
      </c>
      <c r="Q32" s="378"/>
      <c r="R32" s="378"/>
      <c r="S32" s="378"/>
      <c r="T32" s="378"/>
      <c r="U32" s="378"/>
      <c r="V32" s="378"/>
      <c r="W32" s="378"/>
      <c r="X32" s="587" t="s">
        <v>984</v>
      </c>
      <c r="Y32" s="575"/>
      <c r="Z32" s="575"/>
      <c r="AA32" s="575"/>
      <c r="AB32" s="574"/>
      <c r="AC32" s="378"/>
      <c r="AD32" s="378"/>
      <c r="AE32" s="378"/>
    </row>
    <row r="33" spans="3:31" x14ac:dyDescent="0.25">
      <c r="C33" s="575" t="s">
        <v>947</v>
      </c>
      <c r="D33" s="575" t="s">
        <v>947</v>
      </c>
      <c r="E33" s="575" t="s">
        <v>947</v>
      </c>
      <c r="F33" s="575" t="s">
        <v>947</v>
      </c>
      <c r="G33" s="575" t="s">
        <v>947</v>
      </c>
      <c r="H33" s="575" t="s">
        <v>947</v>
      </c>
      <c r="I33" s="575" t="s">
        <v>947</v>
      </c>
      <c r="J33" s="575" t="s">
        <v>947</v>
      </c>
      <c r="K33" s="575" t="s">
        <v>947</v>
      </c>
      <c r="L33" s="575" t="s">
        <v>947</v>
      </c>
      <c r="Q33" s="378"/>
      <c r="R33" s="378"/>
      <c r="S33" s="378"/>
      <c r="T33" s="378"/>
      <c r="U33" s="378"/>
      <c r="V33" s="378"/>
      <c r="W33" s="378"/>
      <c r="X33" s="577" t="s">
        <v>864</v>
      </c>
      <c r="Y33" s="575"/>
      <c r="Z33" s="575"/>
      <c r="AA33" s="575"/>
      <c r="AB33" s="574"/>
      <c r="AC33" s="378"/>
      <c r="AD33" s="378"/>
      <c r="AE33" s="378"/>
    </row>
    <row r="34" spans="3:31" ht="15.75" thickBot="1" x14ac:dyDescent="0.3">
      <c r="C34" s="575" t="s">
        <v>453</v>
      </c>
      <c r="D34" s="575" t="s">
        <v>453</v>
      </c>
      <c r="E34" s="575" t="s">
        <v>453</v>
      </c>
      <c r="F34" s="575" t="s">
        <v>453</v>
      </c>
      <c r="G34" s="575" t="s">
        <v>453</v>
      </c>
      <c r="H34" s="575" t="s">
        <v>453</v>
      </c>
      <c r="I34" s="575" t="s">
        <v>453</v>
      </c>
      <c r="J34" s="575" t="s">
        <v>453</v>
      </c>
      <c r="K34" s="575" t="s">
        <v>453</v>
      </c>
      <c r="L34" s="575" t="s">
        <v>453</v>
      </c>
      <c r="Q34" s="378"/>
      <c r="R34" s="378"/>
      <c r="S34" s="378"/>
      <c r="T34" s="378"/>
      <c r="U34" s="378"/>
      <c r="V34" s="378"/>
      <c r="W34" s="378"/>
      <c r="X34" s="578" t="s">
        <v>867</v>
      </c>
      <c r="Y34" s="579"/>
      <c r="Z34" s="579"/>
      <c r="AA34" s="579"/>
      <c r="AB34" s="580"/>
      <c r="AC34" s="378"/>
      <c r="AD34" s="378"/>
      <c r="AE34" s="378"/>
    </row>
    <row r="35" spans="3:31" x14ac:dyDescent="0.25">
      <c r="C35" s="575" t="s">
        <v>865</v>
      </c>
      <c r="D35" s="575" t="s">
        <v>865</v>
      </c>
      <c r="E35" s="575" t="s">
        <v>865</v>
      </c>
      <c r="F35" s="575" t="s">
        <v>865</v>
      </c>
      <c r="G35" s="575" t="s">
        <v>865</v>
      </c>
      <c r="H35" s="575" t="s">
        <v>865</v>
      </c>
      <c r="I35" s="575" t="s">
        <v>865</v>
      </c>
      <c r="J35" s="575" t="s">
        <v>865</v>
      </c>
      <c r="K35" s="575" t="s">
        <v>865</v>
      </c>
      <c r="L35" s="575" t="s">
        <v>865</v>
      </c>
      <c r="Q35"/>
      <c r="R35" s="386"/>
    </row>
    <row r="36" spans="3:31" x14ac:dyDescent="0.25">
      <c r="C36" s="575" t="s">
        <v>866</v>
      </c>
      <c r="D36" s="575" t="s">
        <v>866</v>
      </c>
      <c r="E36" s="575" t="s">
        <v>866</v>
      </c>
      <c r="F36" s="575" t="s">
        <v>866</v>
      </c>
      <c r="G36" s="575" t="s">
        <v>866</v>
      </c>
      <c r="H36" s="575" t="s">
        <v>866</v>
      </c>
      <c r="I36" s="575" t="s">
        <v>866</v>
      </c>
      <c r="J36" s="575" t="s">
        <v>866</v>
      </c>
      <c r="K36" s="575" t="s">
        <v>866</v>
      </c>
      <c r="L36" s="575" t="s">
        <v>866</v>
      </c>
      <c r="Q36"/>
      <c r="R36" s="386"/>
    </row>
    <row r="37" spans="3:31" x14ac:dyDescent="0.25">
      <c r="C37" s="575" t="s">
        <v>862</v>
      </c>
      <c r="D37" s="575" t="s">
        <v>862</v>
      </c>
      <c r="E37" s="575" t="s">
        <v>862</v>
      </c>
      <c r="F37" s="575" t="s">
        <v>862</v>
      </c>
      <c r="G37" s="575" t="s">
        <v>862</v>
      </c>
      <c r="H37" s="575" t="s">
        <v>862</v>
      </c>
      <c r="I37" s="575" t="s">
        <v>862</v>
      </c>
      <c r="J37" s="575" t="s">
        <v>862</v>
      </c>
      <c r="K37" s="575" t="s">
        <v>862</v>
      </c>
      <c r="L37" s="575" t="s">
        <v>862</v>
      </c>
    </row>
    <row r="38" spans="3:31" x14ac:dyDescent="0.25">
      <c r="C38" s="575" t="s">
        <v>11</v>
      </c>
      <c r="D38" s="575" t="s">
        <v>11</v>
      </c>
      <c r="E38" s="575" t="s">
        <v>11</v>
      </c>
      <c r="F38" s="575" t="s">
        <v>11</v>
      </c>
      <c r="G38" s="575" t="s">
        <v>11</v>
      </c>
      <c r="H38" s="575" t="s">
        <v>11</v>
      </c>
      <c r="I38" s="575" t="s">
        <v>11</v>
      </c>
      <c r="J38" s="575" t="s">
        <v>11</v>
      </c>
      <c r="K38" s="575" t="s">
        <v>11</v>
      </c>
      <c r="L38" s="575" t="s">
        <v>11</v>
      </c>
    </row>
    <row r="39" spans="3:31" x14ac:dyDescent="0.25">
      <c r="C39" s="575" t="s">
        <v>980</v>
      </c>
      <c r="D39" s="575" t="s">
        <v>980</v>
      </c>
      <c r="E39" s="575" t="s">
        <v>980</v>
      </c>
      <c r="F39" s="575" t="s">
        <v>980</v>
      </c>
      <c r="G39" s="575" t="s">
        <v>980</v>
      </c>
      <c r="H39" s="575" t="s">
        <v>980</v>
      </c>
      <c r="I39" s="575" t="s">
        <v>980</v>
      </c>
      <c r="J39" s="575" t="s">
        <v>980</v>
      </c>
      <c r="K39" s="575" t="s">
        <v>980</v>
      </c>
      <c r="L39" s="575" t="s">
        <v>980</v>
      </c>
    </row>
    <row r="40" spans="3:31" x14ac:dyDescent="0.25">
      <c r="C40" s="575" t="s">
        <v>625</v>
      </c>
      <c r="D40" s="575" t="s">
        <v>625</v>
      </c>
      <c r="E40" s="575" t="s">
        <v>625</v>
      </c>
      <c r="F40" s="575" t="s">
        <v>625</v>
      </c>
      <c r="G40" s="575" t="s">
        <v>625</v>
      </c>
      <c r="H40" s="575" t="s">
        <v>625</v>
      </c>
      <c r="I40" s="575" t="s">
        <v>625</v>
      </c>
      <c r="J40" s="575" t="s">
        <v>625</v>
      </c>
      <c r="K40" s="575" t="s">
        <v>625</v>
      </c>
      <c r="L40" s="575" t="s">
        <v>625</v>
      </c>
    </row>
    <row r="41" spans="3:31" x14ac:dyDescent="0.25">
      <c r="C41" s="575" t="s">
        <v>272</v>
      </c>
      <c r="D41" s="575" t="s">
        <v>272</v>
      </c>
      <c r="E41" s="575" t="s">
        <v>272</v>
      </c>
      <c r="F41" s="575" t="s">
        <v>272</v>
      </c>
      <c r="G41" s="575" t="s">
        <v>272</v>
      </c>
      <c r="H41" s="575" t="s">
        <v>272</v>
      </c>
      <c r="I41" s="575" t="s">
        <v>272</v>
      </c>
      <c r="J41" s="575" t="s">
        <v>272</v>
      </c>
      <c r="K41" s="575" t="s">
        <v>272</v>
      </c>
      <c r="L41" s="575" t="s">
        <v>272</v>
      </c>
    </row>
    <row r="42" spans="3:31" x14ac:dyDescent="0.25">
      <c r="C42" s="575" t="s">
        <v>273</v>
      </c>
      <c r="D42" s="575" t="s">
        <v>273</v>
      </c>
      <c r="E42" s="575" t="s">
        <v>273</v>
      </c>
      <c r="F42" s="575" t="s">
        <v>273</v>
      </c>
      <c r="G42" s="575" t="s">
        <v>273</v>
      </c>
      <c r="H42" s="575" t="s">
        <v>273</v>
      </c>
      <c r="I42" s="575" t="s">
        <v>273</v>
      </c>
      <c r="J42" s="575" t="s">
        <v>273</v>
      </c>
      <c r="K42" s="575" t="s">
        <v>273</v>
      </c>
      <c r="L42" s="575" t="s">
        <v>273</v>
      </c>
    </row>
    <row r="43" spans="3:31" x14ac:dyDescent="0.25">
      <c r="C43" s="575" t="s">
        <v>442</v>
      </c>
      <c r="D43" s="575" t="s">
        <v>442</v>
      </c>
      <c r="E43" s="575" t="s">
        <v>442</v>
      </c>
      <c r="F43" s="575" t="s">
        <v>442</v>
      </c>
      <c r="G43" s="575" t="s">
        <v>442</v>
      </c>
      <c r="H43" s="575" t="s">
        <v>442</v>
      </c>
      <c r="I43" s="575" t="s">
        <v>442</v>
      </c>
      <c r="J43" s="575" t="s">
        <v>442</v>
      </c>
      <c r="K43" s="575" t="s">
        <v>442</v>
      </c>
      <c r="L43" s="575" t="s">
        <v>442</v>
      </c>
    </row>
    <row r="44" spans="3:31" x14ac:dyDescent="0.25">
      <c r="C44" s="575" t="s">
        <v>612</v>
      </c>
      <c r="D44" s="575" t="s">
        <v>612</v>
      </c>
      <c r="E44" s="575" t="s">
        <v>612</v>
      </c>
      <c r="F44" s="575" t="s">
        <v>612</v>
      </c>
      <c r="G44" s="575" t="s">
        <v>612</v>
      </c>
      <c r="H44" s="575" t="s">
        <v>612</v>
      </c>
      <c r="I44" s="575" t="s">
        <v>612</v>
      </c>
      <c r="J44" s="575" t="s">
        <v>612</v>
      </c>
      <c r="K44" s="575" t="s">
        <v>612</v>
      </c>
      <c r="L44" s="575" t="s">
        <v>863</v>
      </c>
    </row>
    <row r="45" spans="3:31" x14ac:dyDescent="0.25">
      <c r="C45" s="575" t="s">
        <v>946</v>
      </c>
      <c r="D45" s="575" t="s">
        <v>946</v>
      </c>
      <c r="E45" s="575" t="s">
        <v>946</v>
      </c>
      <c r="F45" s="575" t="s">
        <v>946</v>
      </c>
      <c r="G45" s="575" t="s">
        <v>946</v>
      </c>
      <c r="H45" s="575" t="s">
        <v>946</v>
      </c>
      <c r="I45" s="575" t="s">
        <v>946</v>
      </c>
      <c r="J45" s="575" t="s">
        <v>946</v>
      </c>
      <c r="K45" s="575" t="s">
        <v>946</v>
      </c>
      <c r="L45" s="575" t="s">
        <v>62</v>
      </c>
    </row>
    <row r="46" spans="3:31" x14ac:dyDescent="0.25">
      <c r="C46" s="575" t="s">
        <v>863</v>
      </c>
      <c r="D46" s="575" t="s">
        <v>863</v>
      </c>
      <c r="E46" s="575" t="s">
        <v>863</v>
      </c>
      <c r="F46" s="575" t="s">
        <v>863</v>
      </c>
      <c r="G46" s="575" t="s">
        <v>863</v>
      </c>
      <c r="H46" s="575" t="s">
        <v>863</v>
      </c>
      <c r="I46" s="575" t="s">
        <v>863</v>
      </c>
      <c r="J46" s="575" t="s">
        <v>863</v>
      </c>
      <c r="K46" s="575" t="s">
        <v>863</v>
      </c>
      <c r="L46" s="575" t="s">
        <v>63</v>
      </c>
    </row>
    <row r="47" spans="3:31" x14ac:dyDescent="0.25">
      <c r="C47" s="575" t="s">
        <v>62</v>
      </c>
      <c r="D47" s="575" t="s">
        <v>62</v>
      </c>
      <c r="E47" s="575" t="s">
        <v>62</v>
      </c>
      <c r="F47" s="575" t="s">
        <v>62</v>
      </c>
      <c r="G47" s="575" t="s">
        <v>62</v>
      </c>
      <c r="H47" s="575" t="s">
        <v>62</v>
      </c>
      <c r="I47" s="575" t="s">
        <v>62</v>
      </c>
      <c r="J47" s="575" t="s">
        <v>62</v>
      </c>
      <c r="K47" s="575" t="s">
        <v>62</v>
      </c>
      <c r="L47" s="575" t="s">
        <v>949</v>
      </c>
    </row>
    <row r="48" spans="3:31" x14ac:dyDescent="0.25">
      <c r="C48" s="575" t="s">
        <v>63</v>
      </c>
      <c r="D48" s="575" t="s">
        <v>63</v>
      </c>
      <c r="E48" s="575" t="s">
        <v>63</v>
      </c>
      <c r="F48" s="575" t="s">
        <v>63</v>
      </c>
      <c r="G48" s="575" t="s">
        <v>63</v>
      </c>
      <c r="H48" s="575" t="s">
        <v>63</v>
      </c>
      <c r="I48" s="575" t="s">
        <v>63</v>
      </c>
      <c r="J48" s="575" t="s">
        <v>63</v>
      </c>
      <c r="K48" s="575" t="s">
        <v>63</v>
      </c>
      <c r="L48" s="575" t="s">
        <v>665</v>
      </c>
    </row>
    <row r="49" spans="3:12" x14ac:dyDescent="0.25">
      <c r="C49" s="575" t="s">
        <v>949</v>
      </c>
      <c r="D49" s="575" t="s">
        <v>949</v>
      </c>
      <c r="E49" s="575" t="s">
        <v>949</v>
      </c>
      <c r="F49" s="575" t="s">
        <v>949</v>
      </c>
      <c r="G49" s="575" t="s">
        <v>949</v>
      </c>
      <c r="H49" s="575" t="s">
        <v>949</v>
      </c>
      <c r="I49" s="575" t="s">
        <v>949</v>
      </c>
      <c r="J49" s="575" t="s">
        <v>949</v>
      </c>
      <c r="K49" s="575" t="s">
        <v>949</v>
      </c>
      <c r="L49" s="575" t="s">
        <v>462</v>
      </c>
    </row>
    <row r="50" spans="3:12" x14ac:dyDescent="0.25">
      <c r="C50" s="575" t="s">
        <v>665</v>
      </c>
      <c r="D50" s="575" t="s">
        <v>665</v>
      </c>
      <c r="E50" s="575" t="s">
        <v>665</v>
      </c>
      <c r="F50" s="575" t="s">
        <v>665</v>
      </c>
      <c r="G50" s="575" t="s">
        <v>665</v>
      </c>
      <c r="H50" s="575" t="s">
        <v>665</v>
      </c>
      <c r="I50" s="575" t="s">
        <v>665</v>
      </c>
      <c r="J50" s="575" t="s">
        <v>665</v>
      </c>
      <c r="K50" s="575" t="s">
        <v>665</v>
      </c>
      <c r="L50" s="575" t="s">
        <v>900</v>
      </c>
    </row>
    <row r="51" spans="3:12" x14ac:dyDescent="0.25">
      <c r="C51" s="575" t="s">
        <v>462</v>
      </c>
      <c r="D51" s="575" t="s">
        <v>462</v>
      </c>
      <c r="E51" s="575" t="s">
        <v>462</v>
      </c>
      <c r="F51" s="575" t="s">
        <v>462</v>
      </c>
      <c r="G51" s="575" t="s">
        <v>462</v>
      </c>
      <c r="H51" s="575" t="s">
        <v>462</v>
      </c>
      <c r="I51" s="575" t="s">
        <v>462</v>
      </c>
      <c r="J51" s="575" t="s">
        <v>462</v>
      </c>
      <c r="K51" s="575" t="s">
        <v>462</v>
      </c>
      <c r="L51" s="575" t="s">
        <v>901</v>
      </c>
    </row>
    <row r="52" spans="3:12" x14ac:dyDescent="0.25">
      <c r="C52" s="575" t="s">
        <v>900</v>
      </c>
      <c r="D52" s="575" t="s">
        <v>900</v>
      </c>
      <c r="E52" s="575" t="s">
        <v>900</v>
      </c>
      <c r="F52" s="575" t="s">
        <v>900</v>
      </c>
      <c r="G52" s="575" t="s">
        <v>900</v>
      </c>
      <c r="H52" s="575" t="s">
        <v>900</v>
      </c>
      <c r="I52" s="575" t="s">
        <v>900</v>
      </c>
      <c r="J52" s="575" t="s">
        <v>900</v>
      </c>
      <c r="K52" s="575" t="s">
        <v>900</v>
      </c>
      <c r="L52" s="575" t="s">
        <v>902</v>
      </c>
    </row>
    <row r="53" spans="3:12" x14ac:dyDescent="0.25">
      <c r="C53" s="575" t="s">
        <v>901</v>
      </c>
      <c r="D53" s="575" t="s">
        <v>901</v>
      </c>
      <c r="E53" s="575" t="s">
        <v>901</v>
      </c>
      <c r="F53" s="575" t="s">
        <v>901</v>
      </c>
      <c r="G53" s="575" t="s">
        <v>901</v>
      </c>
      <c r="H53" s="575" t="s">
        <v>901</v>
      </c>
      <c r="I53" s="575" t="s">
        <v>901</v>
      </c>
      <c r="J53" s="575" t="s">
        <v>901</v>
      </c>
      <c r="K53" s="575" t="s">
        <v>901</v>
      </c>
      <c r="L53" s="588" t="s">
        <v>64</v>
      </c>
    </row>
    <row r="54" spans="3:12" x14ac:dyDescent="0.25">
      <c r="C54" s="575" t="s">
        <v>902</v>
      </c>
      <c r="D54" s="575" t="s">
        <v>902</v>
      </c>
      <c r="E54" s="575" t="s">
        <v>902</v>
      </c>
      <c r="F54" s="575" t="s">
        <v>902</v>
      </c>
      <c r="G54" s="575" t="s">
        <v>902</v>
      </c>
      <c r="H54" s="575" t="s">
        <v>902</v>
      </c>
      <c r="I54" s="575" t="s">
        <v>902</v>
      </c>
      <c r="J54" s="575" t="s">
        <v>902</v>
      </c>
      <c r="K54" s="575" t="s">
        <v>902</v>
      </c>
    </row>
    <row r="55" spans="3:12" x14ac:dyDescent="0.25">
      <c r="C55" s="588" t="s">
        <v>64</v>
      </c>
      <c r="D55" s="588" t="s">
        <v>64</v>
      </c>
      <c r="E55" s="588" t="s">
        <v>64</v>
      </c>
      <c r="F55" s="588" t="s">
        <v>64</v>
      </c>
      <c r="G55" s="588" t="s">
        <v>64</v>
      </c>
      <c r="H55" s="588" t="s">
        <v>64</v>
      </c>
      <c r="I55" s="588" t="s">
        <v>64</v>
      </c>
      <c r="J55" s="588" t="s">
        <v>64</v>
      </c>
      <c r="K55" s="588" t="s">
        <v>64</v>
      </c>
    </row>
    <row r="59" spans="3:12" x14ac:dyDescent="0.25">
      <c r="C59" s="342">
        <v>2010</v>
      </c>
      <c r="D59" s="342">
        <v>2011</v>
      </c>
      <c r="E59" s="342">
        <v>2012</v>
      </c>
      <c r="F59" s="481">
        <v>2013</v>
      </c>
      <c r="G59" s="342">
        <v>2014</v>
      </c>
      <c r="H59" s="342">
        <v>2015</v>
      </c>
      <c r="I59" s="342">
        <v>2016</v>
      </c>
      <c r="J59" s="342">
        <v>2017</v>
      </c>
      <c r="K59" s="342">
        <v>2018</v>
      </c>
      <c r="L59" s="342">
        <v>2019</v>
      </c>
    </row>
    <row r="60" spans="3:12" x14ac:dyDescent="0.25">
      <c r="C60" s="342" t="s">
        <v>868</v>
      </c>
      <c r="D60" s="342" t="s">
        <v>870</v>
      </c>
      <c r="E60" s="342" t="s">
        <v>871</v>
      </c>
      <c r="F60" s="342" t="s">
        <v>872</v>
      </c>
      <c r="G60" s="342" t="s">
        <v>873</v>
      </c>
      <c r="H60" s="342" t="s">
        <v>874</v>
      </c>
      <c r="I60" s="342" t="s">
        <v>875</v>
      </c>
      <c r="J60" s="342" t="s">
        <v>876</v>
      </c>
      <c r="K60" s="342" t="s">
        <v>877</v>
      </c>
      <c r="L60" s="529" t="s">
        <v>869</v>
      </c>
    </row>
    <row r="61" spans="3:12" x14ac:dyDescent="0.25">
      <c r="C61" t="s">
        <v>612</v>
      </c>
      <c r="D61" t="s">
        <v>612</v>
      </c>
      <c r="E61" t="s">
        <v>612</v>
      </c>
      <c r="F61" t="s">
        <v>612</v>
      </c>
      <c r="G61" t="s">
        <v>612</v>
      </c>
      <c r="H61" t="s">
        <v>612</v>
      </c>
      <c r="I61" t="s">
        <v>612</v>
      </c>
      <c r="J61" t="s">
        <v>612</v>
      </c>
      <c r="K61" t="s">
        <v>612</v>
      </c>
      <c r="L61" s="386" t="s">
        <v>863</v>
      </c>
    </row>
    <row r="62" spans="3:12" x14ac:dyDescent="0.25">
      <c r="C62" t="s">
        <v>946</v>
      </c>
      <c r="D62" t="s">
        <v>946</v>
      </c>
      <c r="E62" t="s">
        <v>946</v>
      </c>
      <c r="F62" t="s">
        <v>946</v>
      </c>
      <c r="G62" t="s">
        <v>946</v>
      </c>
      <c r="H62" t="s">
        <v>946</v>
      </c>
      <c r="I62" t="s">
        <v>946</v>
      </c>
      <c r="J62" t="s">
        <v>946</v>
      </c>
      <c r="K62" t="s">
        <v>946</v>
      </c>
      <c r="L62" s="386" t="s">
        <v>62</v>
      </c>
    </row>
    <row r="63" spans="3:12" x14ac:dyDescent="0.25">
      <c r="C63" t="s">
        <v>947</v>
      </c>
      <c r="D63" t="s">
        <v>947</v>
      </c>
      <c r="E63" t="s">
        <v>947</v>
      </c>
      <c r="F63" t="s">
        <v>947</v>
      </c>
      <c r="G63" t="s">
        <v>947</v>
      </c>
      <c r="H63" t="s">
        <v>947</v>
      </c>
      <c r="I63" t="s">
        <v>947</v>
      </c>
      <c r="J63" t="s">
        <v>947</v>
      </c>
      <c r="K63" t="s">
        <v>947</v>
      </c>
      <c r="L63" s="386" t="s">
        <v>63</v>
      </c>
    </row>
    <row r="64" spans="3:12" x14ac:dyDescent="0.25">
      <c r="C64" t="s">
        <v>863</v>
      </c>
      <c r="D64" t="s">
        <v>863</v>
      </c>
      <c r="E64" t="s">
        <v>863</v>
      </c>
      <c r="F64" t="s">
        <v>863</v>
      </c>
      <c r="G64" t="s">
        <v>863</v>
      </c>
      <c r="H64" t="s">
        <v>863</v>
      </c>
      <c r="I64" t="s">
        <v>863</v>
      </c>
      <c r="J64" t="s">
        <v>863</v>
      </c>
      <c r="K64" t="s">
        <v>863</v>
      </c>
      <c r="L64" s="386" t="s">
        <v>949</v>
      </c>
    </row>
    <row r="65" spans="3:12" x14ac:dyDescent="0.25">
      <c r="C65" t="s">
        <v>62</v>
      </c>
      <c r="D65" t="s">
        <v>62</v>
      </c>
      <c r="E65" t="s">
        <v>62</v>
      </c>
      <c r="F65" t="s">
        <v>62</v>
      </c>
      <c r="G65" t="s">
        <v>62</v>
      </c>
      <c r="H65" t="s">
        <v>62</v>
      </c>
      <c r="I65" t="s">
        <v>62</v>
      </c>
      <c r="J65" t="s">
        <v>62</v>
      </c>
      <c r="K65" t="s">
        <v>62</v>
      </c>
      <c r="L65" s="386" t="s">
        <v>665</v>
      </c>
    </row>
    <row r="66" spans="3:12" x14ac:dyDescent="0.25">
      <c r="C66" t="s">
        <v>63</v>
      </c>
      <c r="D66" t="s">
        <v>63</v>
      </c>
      <c r="E66" t="s">
        <v>63</v>
      </c>
      <c r="F66" t="s">
        <v>63</v>
      </c>
      <c r="G66" t="s">
        <v>63</v>
      </c>
      <c r="H66" t="s">
        <v>63</v>
      </c>
      <c r="I66" t="s">
        <v>63</v>
      </c>
      <c r="J66" t="s">
        <v>63</v>
      </c>
      <c r="K66" t="s">
        <v>63</v>
      </c>
      <c r="L66" s="386" t="s">
        <v>462</v>
      </c>
    </row>
    <row r="67" spans="3:12" x14ac:dyDescent="0.25">
      <c r="C67" t="s">
        <v>949</v>
      </c>
      <c r="D67" t="s">
        <v>949</v>
      </c>
      <c r="E67" t="s">
        <v>949</v>
      </c>
      <c r="F67" t="s">
        <v>949</v>
      </c>
      <c r="G67" t="s">
        <v>949</v>
      </c>
      <c r="H67" t="s">
        <v>949</v>
      </c>
      <c r="I67" t="s">
        <v>949</v>
      </c>
      <c r="J67" t="s">
        <v>949</v>
      </c>
      <c r="K67" t="s">
        <v>949</v>
      </c>
      <c r="L67" s="386" t="s">
        <v>900</v>
      </c>
    </row>
    <row r="68" spans="3:12" x14ac:dyDescent="0.25">
      <c r="C68" t="s">
        <v>665</v>
      </c>
      <c r="D68" t="s">
        <v>665</v>
      </c>
      <c r="E68" t="s">
        <v>665</v>
      </c>
      <c r="F68" t="s">
        <v>665</v>
      </c>
      <c r="G68" t="s">
        <v>665</v>
      </c>
      <c r="H68" t="s">
        <v>665</v>
      </c>
      <c r="I68" t="s">
        <v>665</v>
      </c>
      <c r="J68" t="s">
        <v>665</v>
      </c>
      <c r="K68" t="s">
        <v>665</v>
      </c>
      <c r="L68" s="386" t="s">
        <v>901</v>
      </c>
    </row>
    <row r="69" spans="3:12" x14ac:dyDescent="0.25">
      <c r="C69" t="s">
        <v>462</v>
      </c>
      <c r="D69" t="s">
        <v>462</v>
      </c>
      <c r="E69" t="s">
        <v>462</v>
      </c>
      <c r="F69" t="s">
        <v>462</v>
      </c>
      <c r="G69" t="s">
        <v>462</v>
      </c>
      <c r="H69" t="s">
        <v>462</v>
      </c>
      <c r="I69" t="s">
        <v>462</v>
      </c>
      <c r="J69" t="s">
        <v>462</v>
      </c>
      <c r="K69" t="s">
        <v>462</v>
      </c>
      <c r="L69" s="386" t="s">
        <v>902</v>
      </c>
    </row>
    <row r="70" spans="3:12" x14ac:dyDescent="0.25">
      <c r="C70" t="s">
        <v>900</v>
      </c>
      <c r="D70" t="s">
        <v>900</v>
      </c>
      <c r="E70" t="s">
        <v>900</v>
      </c>
      <c r="F70" t="s">
        <v>900</v>
      </c>
      <c r="G70" t="s">
        <v>900</v>
      </c>
      <c r="H70" t="s">
        <v>900</v>
      </c>
      <c r="I70" t="s">
        <v>900</v>
      </c>
      <c r="J70" t="s">
        <v>900</v>
      </c>
      <c r="K70" t="s">
        <v>900</v>
      </c>
      <c r="L70" s="386" t="s">
        <v>947</v>
      </c>
    </row>
    <row r="71" spans="3:12" x14ac:dyDescent="0.25">
      <c r="C71" t="s">
        <v>901</v>
      </c>
      <c r="D71" t="s">
        <v>901</v>
      </c>
      <c r="E71" t="s">
        <v>901</v>
      </c>
      <c r="F71" t="s">
        <v>901</v>
      </c>
      <c r="G71" t="s">
        <v>901</v>
      </c>
      <c r="H71" t="s">
        <v>901</v>
      </c>
      <c r="I71" t="s">
        <v>901</v>
      </c>
      <c r="J71" t="s">
        <v>901</v>
      </c>
      <c r="K71" t="s">
        <v>901</v>
      </c>
      <c r="L71" s="386" t="s">
        <v>864</v>
      </c>
    </row>
    <row r="72" spans="3:12" x14ac:dyDescent="0.25">
      <c r="C72" t="s">
        <v>902</v>
      </c>
      <c r="D72" t="s">
        <v>902</v>
      </c>
      <c r="E72" t="s">
        <v>902</v>
      </c>
      <c r="F72" t="s">
        <v>902</v>
      </c>
      <c r="G72" t="s">
        <v>902</v>
      </c>
      <c r="H72" t="s">
        <v>902</v>
      </c>
      <c r="I72" t="s">
        <v>902</v>
      </c>
      <c r="J72" t="s">
        <v>902</v>
      </c>
      <c r="K72" t="s">
        <v>902</v>
      </c>
      <c r="L72" s="386" t="s">
        <v>865</v>
      </c>
    </row>
    <row r="73" spans="3:12" x14ac:dyDescent="0.25">
      <c r="C73" t="s">
        <v>864</v>
      </c>
      <c r="D73" t="s">
        <v>864</v>
      </c>
      <c r="E73" t="s">
        <v>864</v>
      </c>
      <c r="F73" t="s">
        <v>864</v>
      </c>
      <c r="G73" t="s">
        <v>864</v>
      </c>
      <c r="H73" t="s">
        <v>864</v>
      </c>
      <c r="I73" t="s">
        <v>864</v>
      </c>
      <c r="J73" t="s">
        <v>864</v>
      </c>
      <c r="K73" t="s">
        <v>864</v>
      </c>
      <c r="L73" s="386" t="s">
        <v>866</v>
      </c>
    </row>
    <row r="74" spans="3:12" x14ac:dyDescent="0.25">
      <c r="C74" t="s">
        <v>865</v>
      </c>
      <c r="D74" t="s">
        <v>865</v>
      </c>
      <c r="E74" t="s">
        <v>865</v>
      </c>
      <c r="F74" t="s">
        <v>865</v>
      </c>
      <c r="G74" t="s">
        <v>865</v>
      </c>
      <c r="H74" t="s">
        <v>865</v>
      </c>
      <c r="I74" t="s">
        <v>865</v>
      </c>
      <c r="J74" t="s">
        <v>865</v>
      </c>
      <c r="K74" t="s">
        <v>865</v>
      </c>
      <c r="L74" s="386" t="s">
        <v>862</v>
      </c>
    </row>
    <row r="75" spans="3:12" x14ac:dyDescent="0.25">
      <c r="C75" t="s">
        <v>866</v>
      </c>
      <c r="D75" t="s">
        <v>866</v>
      </c>
      <c r="E75" t="s">
        <v>866</v>
      </c>
      <c r="F75" t="s">
        <v>866</v>
      </c>
      <c r="G75" t="s">
        <v>866</v>
      </c>
      <c r="H75" t="s">
        <v>866</v>
      </c>
      <c r="I75" t="s">
        <v>866</v>
      </c>
      <c r="J75" t="s">
        <v>866</v>
      </c>
      <c r="K75" t="s">
        <v>866</v>
      </c>
      <c r="L75" s="386" t="s">
        <v>867</v>
      </c>
    </row>
    <row r="76" spans="3:12" x14ac:dyDescent="0.25">
      <c r="C76" t="s">
        <v>862</v>
      </c>
      <c r="D76" t="s">
        <v>862</v>
      </c>
      <c r="E76" t="s">
        <v>862</v>
      </c>
      <c r="F76" t="s">
        <v>862</v>
      </c>
      <c r="G76" t="s">
        <v>862</v>
      </c>
      <c r="H76" t="s">
        <v>862</v>
      </c>
      <c r="I76" t="s">
        <v>862</v>
      </c>
      <c r="J76" t="s">
        <v>862</v>
      </c>
      <c r="K76" t="s">
        <v>862</v>
      </c>
      <c r="L76" t="s">
        <v>625</v>
      </c>
    </row>
    <row r="77" spans="3:12" x14ac:dyDescent="0.25">
      <c r="C77" t="s">
        <v>867</v>
      </c>
      <c r="D77" t="s">
        <v>867</v>
      </c>
      <c r="E77" t="s">
        <v>867</v>
      </c>
      <c r="F77" t="s">
        <v>867</v>
      </c>
      <c r="G77" t="s">
        <v>867</v>
      </c>
      <c r="H77" t="s">
        <v>867</v>
      </c>
      <c r="I77" t="s">
        <v>867</v>
      </c>
      <c r="J77" t="s">
        <v>867</v>
      </c>
      <c r="K77" t="s">
        <v>867</v>
      </c>
      <c r="L77" t="s">
        <v>64</v>
      </c>
    </row>
    <row r="78" spans="3:12" x14ac:dyDescent="0.25">
      <c r="C78" t="s">
        <v>625</v>
      </c>
      <c r="D78" t="s">
        <v>625</v>
      </c>
      <c r="E78" t="s">
        <v>625</v>
      </c>
      <c r="F78" t="s">
        <v>625</v>
      </c>
      <c r="G78" t="s">
        <v>625</v>
      </c>
      <c r="H78" t="s">
        <v>625</v>
      </c>
      <c r="I78" t="s">
        <v>625</v>
      </c>
      <c r="J78" t="s">
        <v>625</v>
      </c>
      <c r="K78" t="s">
        <v>625</v>
      </c>
    </row>
    <row r="79" spans="3:12" x14ac:dyDescent="0.25">
      <c r="C79" t="s">
        <v>64</v>
      </c>
      <c r="D79" t="s">
        <v>64</v>
      </c>
      <c r="E79" t="s">
        <v>64</v>
      </c>
      <c r="F79" t="s">
        <v>64</v>
      </c>
      <c r="G79" t="s">
        <v>64</v>
      </c>
      <c r="H79" t="s">
        <v>64</v>
      </c>
      <c r="I79" t="s">
        <v>64</v>
      </c>
      <c r="J79" t="s">
        <v>64</v>
      </c>
      <c r="K79" t="s">
        <v>64</v>
      </c>
    </row>
    <row r="80" spans="3:12" x14ac:dyDescent="0.25">
      <c r="D80" s="357"/>
    </row>
    <row r="81" spans="1:33" x14ac:dyDescent="0.25">
      <c r="C81" s="357"/>
      <c r="D81" s="357"/>
    </row>
    <row r="82" spans="1:33" x14ac:dyDescent="0.25">
      <c r="C82" s="357"/>
      <c r="D82" s="357"/>
      <c r="E82" s="357"/>
    </row>
    <row r="83" spans="1:33" s="342" customFormat="1" x14ac:dyDescent="0.25">
      <c r="A83" s="342" t="s">
        <v>457</v>
      </c>
      <c r="C83" s="361"/>
      <c r="D83" s="361"/>
      <c r="E83" s="361"/>
      <c r="Q83" s="481"/>
      <c r="AG83" s="481"/>
    </row>
    <row r="84" spans="1:33" x14ac:dyDescent="0.25">
      <c r="C84" s="357"/>
      <c r="D84" s="357"/>
      <c r="E84" s="357"/>
    </row>
    <row r="85" spans="1:33" x14ac:dyDescent="0.25">
      <c r="B85" t="s">
        <v>27</v>
      </c>
      <c r="C85" s="357"/>
      <c r="D85" s="457">
        <v>1</v>
      </c>
      <c r="E85" s="386">
        <v>2</v>
      </c>
      <c r="F85" s="386">
        <v>3</v>
      </c>
      <c r="G85" s="457">
        <v>4</v>
      </c>
      <c r="H85" s="457">
        <v>5</v>
      </c>
      <c r="I85" s="457">
        <v>6</v>
      </c>
      <c r="J85" s="457">
        <v>7</v>
      </c>
      <c r="K85" s="457">
        <v>8</v>
      </c>
      <c r="L85" s="457">
        <v>9</v>
      </c>
      <c r="M85" s="457">
        <v>10</v>
      </c>
      <c r="N85" s="457">
        <v>11</v>
      </c>
      <c r="O85" s="386"/>
    </row>
    <row r="86" spans="1:33" ht="24" x14ac:dyDescent="0.25">
      <c r="C86" s="353" t="s">
        <v>459</v>
      </c>
      <c r="D86" s="494" t="s">
        <v>861</v>
      </c>
      <c r="E86" s="353" t="s">
        <v>243</v>
      </c>
      <c r="F86" s="353" t="s">
        <v>217</v>
      </c>
      <c r="G86" s="353" t="s">
        <v>214</v>
      </c>
      <c r="H86" s="353" t="s">
        <v>215</v>
      </c>
      <c r="I86" s="353" t="s">
        <v>331</v>
      </c>
      <c r="J86" s="353" t="s">
        <v>401</v>
      </c>
      <c r="K86" s="353" t="s">
        <v>458</v>
      </c>
      <c r="L86" s="353" t="s">
        <v>620</v>
      </c>
      <c r="M86" s="353" t="s">
        <v>697</v>
      </c>
      <c r="N86" s="473" t="s">
        <v>765</v>
      </c>
      <c r="Q86" s="354" t="s">
        <v>470</v>
      </c>
      <c r="R86" s="349" t="s">
        <v>271</v>
      </c>
      <c r="T86" s="539" t="s">
        <v>893</v>
      </c>
    </row>
    <row r="87" spans="1:33" x14ac:dyDescent="0.25">
      <c r="C87" s="592">
        <f>'2_Combustibles fósiles'!F18</f>
        <v>0</v>
      </c>
      <c r="D87" s="391" t="s">
        <v>889</v>
      </c>
      <c r="E87" s="593">
        <v>0</v>
      </c>
      <c r="F87" s="593">
        <v>0</v>
      </c>
      <c r="G87" s="593">
        <v>0</v>
      </c>
      <c r="H87" s="593">
        <v>0</v>
      </c>
      <c r="I87" s="593">
        <v>0</v>
      </c>
      <c r="J87" s="593">
        <v>0</v>
      </c>
      <c r="K87" s="593">
        <v>0</v>
      </c>
      <c r="L87" s="593">
        <v>0</v>
      </c>
      <c r="M87" s="593">
        <v>0</v>
      </c>
      <c r="N87" s="593">
        <v>0</v>
      </c>
      <c r="Q87" s="596" t="e">
        <f>VLOOKUP(C87,$D$87:$N$111,$F$2-2008,0)</f>
        <v>#N/A</v>
      </c>
      <c r="R87" s="348" t="str">
        <f>IF(ISNUMBER('2_Combustibles fósiles'!I18),'2_Combustibles fósiles'!G18*'2_Combustibles fósiles'!I18,IF(ISNUMBER('2_Combustibles fósiles'!H18),'2_Combustibles fósiles'!H18*'2_Combustibles fósiles'!G18,""))</f>
        <v/>
      </c>
      <c r="T87" s="538">
        <f>SUM(R87:R108)</f>
        <v>0</v>
      </c>
    </row>
    <row r="88" spans="1:33" x14ac:dyDescent="0.25">
      <c r="C88" s="592">
        <f>'2_Combustibles fósiles'!F19</f>
        <v>0</v>
      </c>
      <c r="D88" s="594" t="s">
        <v>441</v>
      </c>
      <c r="E88" s="593">
        <f>'7_Factores de emisión'!G12</f>
        <v>2.8679999999999999</v>
      </c>
      <c r="F88" s="593">
        <f>'7_Factores de emisión'!H12</f>
        <v>2.8679999999999999</v>
      </c>
      <c r="G88" s="593">
        <f>'7_Factores de emisión'!I12</f>
        <v>2.8679999999999999</v>
      </c>
      <c r="H88" s="593">
        <f>'7_Factores de emisión'!J12</f>
        <v>2.8679999999999999</v>
      </c>
      <c r="I88" s="593">
        <f>'7_Factores de emisión'!K12</f>
        <v>2.8679999999999999</v>
      </c>
      <c r="J88" s="593">
        <f>'7_Factores de emisión'!L12</f>
        <v>2.8679999999999999</v>
      </c>
      <c r="K88" s="593">
        <f>'7_Factores de emisión'!M12</f>
        <v>2.8679999999999999</v>
      </c>
      <c r="L88" s="593">
        <f>'7_Factores de emisión'!N12</f>
        <v>2.8679999999999999</v>
      </c>
      <c r="M88" s="593">
        <f>'7_Factores de emisión'!O12</f>
        <v>2.8679999999999999</v>
      </c>
      <c r="N88" s="593">
        <f>'7_Factores de emisión'!P12</f>
        <v>2.8679999999999999</v>
      </c>
      <c r="Q88" s="596" t="e">
        <f t="shared" ref="Q88:Q108" si="0">VLOOKUP(C88,$D$87:$N$111,$F$2-2008,0)</f>
        <v>#N/A</v>
      </c>
      <c r="R88" s="348" t="str">
        <f>IF(ISNUMBER('2_Combustibles fósiles'!I19),'2_Combustibles fósiles'!G19*'2_Combustibles fósiles'!I19,IF(ISNUMBER('2_Combustibles fósiles'!H19),'2_Combustibles fósiles'!H19*'2_Combustibles fósiles'!G19,""))</f>
        <v/>
      </c>
    </row>
    <row r="89" spans="1:33" x14ac:dyDescent="0.25">
      <c r="C89" s="592">
        <f>'2_Combustibles fósiles'!F20</f>
        <v>0</v>
      </c>
      <c r="D89" s="594" t="s">
        <v>947</v>
      </c>
      <c r="E89" s="593">
        <f>'7_Factores de emisión'!G11</f>
        <v>2.7080000000000002</v>
      </c>
      <c r="F89" s="593">
        <f>'7_Factores de emisión'!H11</f>
        <v>2.7080000000000002</v>
      </c>
      <c r="G89" s="593">
        <f>'7_Factores de emisión'!I11</f>
        <v>2.7080000000000002</v>
      </c>
      <c r="H89" s="593">
        <f>'7_Factores de emisión'!J11</f>
        <v>2.7080000000000002</v>
      </c>
      <c r="I89" s="593">
        <f>'7_Factores de emisión'!K11</f>
        <v>2.7080000000000002</v>
      </c>
      <c r="J89" s="593">
        <f>'7_Factores de emisión'!L11</f>
        <v>2.7080000000000002</v>
      </c>
      <c r="K89" s="593">
        <f>'7_Factores de emisión'!M11</f>
        <v>2.7080000000000002</v>
      </c>
      <c r="L89" s="593">
        <f>'7_Factores de emisión'!N11</f>
        <v>2.7080000000000002</v>
      </c>
      <c r="M89" s="593">
        <f>'7_Factores de emisión'!O11</f>
        <v>2.7080000000000002</v>
      </c>
      <c r="N89" s="593">
        <f>'7_Factores de emisión'!P11</f>
        <v>2.7080000000000002</v>
      </c>
      <c r="Q89" s="596" t="e">
        <f t="shared" si="0"/>
        <v>#N/A</v>
      </c>
      <c r="R89" s="348" t="str">
        <f>IF(ISNUMBER('2_Combustibles fósiles'!I20),'2_Combustibles fósiles'!G20*'2_Combustibles fósiles'!I20,IF(ISNUMBER('2_Combustibles fósiles'!H20),'2_Combustibles fósiles'!H20*'2_Combustibles fósiles'!G20,""))</f>
        <v/>
      </c>
    </row>
    <row r="90" spans="1:33" x14ac:dyDescent="0.25">
      <c r="C90" s="592">
        <f>'2_Combustibles fósiles'!F21</f>
        <v>0</v>
      </c>
      <c r="D90" s="594" t="s">
        <v>453</v>
      </c>
      <c r="E90" s="593">
        <f>'7_Factores de emisión'!G23</f>
        <v>0.182</v>
      </c>
      <c r="F90" s="593">
        <f>'7_Factores de emisión'!H23</f>
        <v>0.182</v>
      </c>
      <c r="G90" s="593">
        <f>'7_Factores de emisión'!I23</f>
        <v>0.182</v>
      </c>
      <c r="H90" s="593">
        <f>'7_Factores de emisión'!J23</f>
        <v>0.182</v>
      </c>
      <c r="I90" s="593">
        <f>'7_Factores de emisión'!K23</f>
        <v>0.182</v>
      </c>
      <c r="J90" s="593">
        <f>'7_Factores de emisión'!L23</f>
        <v>0.182</v>
      </c>
      <c r="K90" s="593">
        <f>'7_Factores de emisión'!M23</f>
        <v>0.182</v>
      </c>
      <c r="L90" s="593">
        <f>'7_Factores de emisión'!N23</f>
        <v>0.183</v>
      </c>
      <c r="M90" s="593">
        <f>'7_Factores de emisión'!O23</f>
        <v>0.183</v>
      </c>
      <c r="N90" s="593">
        <f>'7_Factores de emisión'!P23</f>
        <v>0.182</v>
      </c>
      <c r="Q90" s="596" t="e">
        <f t="shared" si="0"/>
        <v>#N/A</v>
      </c>
      <c r="R90" s="348" t="str">
        <f>IF(ISNUMBER('2_Combustibles fósiles'!I21),'2_Combustibles fósiles'!G21*'2_Combustibles fósiles'!I21,IF(ISNUMBER('2_Combustibles fósiles'!H21),'2_Combustibles fósiles'!H21*'2_Combustibles fósiles'!G21,""))</f>
        <v/>
      </c>
    </row>
    <row r="91" spans="1:33" x14ac:dyDescent="0.25">
      <c r="C91" s="592">
        <f>'2_Combustibles fósiles'!F22</f>
        <v>0</v>
      </c>
      <c r="D91" s="594" t="s">
        <v>865</v>
      </c>
      <c r="E91" s="593">
        <f>'7_Factores de emisión'!G24</f>
        <v>0.182</v>
      </c>
      <c r="F91" s="593">
        <f>'7_Factores de emisión'!H24</f>
        <v>0.182</v>
      </c>
      <c r="G91" s="593">
        <f>'7_Factores de emisión'!I24</f>
        <v>0.182</v>
      </c>
      <c r="H91" s="593">
        <f>'7_Factores de emisión'!J24</f>
        <v>0.182</v>
      </c>
      <c r="I91" s="593">
        <f>'7_Factores de emisión'!K24</f>
        <v>0.182</v>
      </c>
      <c r="J91" s="593">
        <f>'7_Factores de emisión'!L24</f>
        <v>0.182</v>
      </c>
      <c r="K91" s="593">
        <f>'7_Factores de emisión'!M24</f>
        <v>0.182</v>
      </c>
      <c r="L91" s="593">
        <f>'7_Factores de emisión'!N24</f>
        <v>0.183</v>
      </c>
      <c r="M91" s="593">
        <f>'7_Factores de emisión'!O24</f>
        <v>0.183</v>
      </c>
      <c r="N91" s="593">
        <f>'7_Factores de emisión'!P24</f>
        <v>0.182</v>
      </c>
      <c r="Q91" s="596" t="e">
        <f t="shared" si="0"/>
        <v>#N/A</v>
      </c>
      <c r="R91" s="348" t="str">
        <f>IF(ISNUMBER('2_Combustibles fósiles'!I22),'2_Combustibles fósiles'!G22*'2_Combustibles fósiles'!I22,IF(ISNUMBER('2_Combustibles fósiles'!H22),'2_Combustibles fósiles'!H22*'2_Combustibles fósiles'!G22,""))</f>
        <v/>
      </c>
    </row>
    <row r="92" spans="1:33" x14ac:dyDescent="0.25">
      <c r="C92" s="592">
        <f>'2_Combustibles fósiles'!F23</f>
        <v>0</v>
      </c>
      <c r="D92" s="594" t="s">
        <v>866</v>
      </c>
      <c r="E92" s="593">
        <f>'7_Factores de emisión'!G25</f>
        <v>0.182</v>
      </c>
      <c r="F92" s="593">
        <f>'7_Factores de emisión'!H25</f>
        <v>0.182</v>
      </c>
      <c r="G92" s="593">
        <f>'7_Factores de emisión'!I25</f>
        <v>0.182</v>
      </c>
      <c r="H92" s="593">
        <f>'7_Factores de emisión'!J25</f>
        <v>0.182</v>
      </c>
      <c r="I92" s="593">
        <f>'7_Factores de emisión'!K25</f>
        <v>0.182</v>
      </c>
      <c r="J92" s="593">
        <f>'7_Factores de emisión'!L25</f>
        <v>0.182</v>
      </c>
      <c r="K92" s="593">
        <f>'7_Factores de emisión'!M25</f>
        <v>0.182</v>
      </c>
      <c r="L92" s="593">
        <f>'7_Factores de emisión'!N25</f>
        <v>0.183</v>
      </c>
      <c r="M92" s="593">
        <f>'7_Factores de emisión'!O25</f>
        <v>0.183</v>
      </c>
      <c r="N92" s="593">
        <f>'7_Factores de emisión'!P25</f>
        <v>0.182</v>
      </c>
      <c r="Q92" s="596" t="e">
        <f t="shared" si="0"/>
        <v>#N/A</v>
      </c>
      <c r="R92" s="348" t="str">
        <f>IF(ISNUMBER('2_Combustibles fósiles'!I23),'2_Combustibles fósiles'!G23*'2_Combustibles fósiles'!I23,IF(ISNUMBER('2_Combustibles fósiles'!H23),'2_Combustibles fósiles'!H23*'2_Combustibles fósiles'!G23,""))</f>
        <v/>
      </c>
    </row>
    <row r="93" spans="1:33" x14ac:dyDescent="0.25">
      <c r="C93" s="592">
        <f>'2_Combustibles fósiles'!F24</f>
        <v>0</v>
      </c>
      <c r="D93" s="594" t="s">
        <v>862</v>
      </c>
      <c r="E93" s="593">
        <f>'7_Factores de emisión'!G26</f>
        <v>1.671</v>
      </c>
      <c r="F93" s="593">
        <f>'7_Factores de emisión'!H26</f>
        <v>1.671</v>
      </c>
      <c r="G93" s="593">
        <f>'7_Factores de emisión'!I26</f>
        <v>1.671</v>
      </c>
      <c r="H93" s="593">
        <f>'7_Factores de emisión'!J26</f>
        <v>1.671</v>
      </c>
      <c r="I93" s="593">
        <f>'7_Factores de emisión'!K26</f>
        <v>1.671</v>
      </c>
      <c r="J93" s="593">
        <f>'7_Factores de emisión'!L26</f>
        <v>1.671</v>
      </c>
      <c r="K93" s="593">
        <f>'7_Factores de emisión'!M26</f>
        <v>1.671</v>
      </c>
      <c r="L93" s="593">
        <f>'7_Factores de emisión'!N26</f>
        <v>1.671</v>
      </c>
      <c r="M93" s="593">
        <f>'7_Factores de emisión'!O26</f>
        <v>1.671</v>
      </c>
      <c r="N93" s="593">
        <f>'7_Factores de emisión'!P26</f>
        <v>1.671</v>
      </c>
      <c r="Q93" s="596" t="e">
        <f t="shared" si="0"/>
        <v>#N/A</v>
      </c>
      <c r="R93" s="348" t="str">
        <f>IF(ISNUMBER('2_Combustibles fósiles'!I24),'2_Combustibles fósiles'!G24*'2_Combustibles fósiles'!I24,IF(ISNUMBER('2_Combustibles fósiles'!H24),'2_Combustibles fósiles'!H24*'2_Combustibles fósiles'!G24,""))</f>
        <v/>
      </c>
    </row>
    <row r="94" spans="1:33" x14ac:dyDescent="0.25">
      <c r="C94" s="592">
        <f>'2_Combustibles fósiles'!F25</f>
        <v>0</v>
      </c>
      <c r="D94" s="594" t="s">
        <v>11</v>
      </c>
      <c r="E94" s="593">
        <f>'7_Factores de emisión'!G28</f>
        <v>2.964</v>
      </c>
      <c r="F94" s="593">
        <f>'7_Factores de emisión'!H28</f>
        <v>2.964</v>
      </c>
      <c r="G94" s="593">
        <f>'7_Factores de emisión'!I28</f>
        <v>2.964</v>
      </c>
      <c r="H94" s="593">
        <f>'7_Factores de emisión'!J28</f>
        <v>2.964</v>
      </c>
      <c r="I94" s="593">
        <f>'7_Factores de emisión'!K28</f>
        <v>2.964</v>
      </c>
      <c r="J94" s="593">
        <f>'7_Factores de emisión'!L28</f>
        <v>2.964</v>
      </c>
      <c r="K94" s="593">
        <f>'7_Factores de emisión'!M28</f>
        <v>2.964</v>
      </c>
      <c r="L94" s="593">
        <f>'7_Factores de emisión'!N28</f>
        <v>2.964</v>
      </c>
      <c r="M94" s="593">
        <f>'7_Factores de emisión'!O28</f>
        <v>2.964</v>
      </c>
      <c r="N94" s="593">
        <f>'7_Factores de emisión'!P28</f>
        <v>2.964</v>
      </c>
      <c r="Q94" s="596" t="e">
        <f t="shared" si="0"/>
        <v>#N/A</v>
      </c>
      <c r="R94" s="348" t="str">
        <f>IF(ISNUMBER('2_Combustibles fósiles'!I25),'2_Combustibles fósiles'!G25*'2_Combustibles fósiles'!I25,IF(ISNUMBER('2_Combustibles fósiles'!H25),'2_Combustibles fósiles'!H25*'2_Combustibles fósiles'!G25,""))</f>
        <v/>
      </c>
    </row>
    <row r="95" spans="1:33" x14ac:dyDescent="0.25">
      <c r="C95" s="592">
        <f>'2_Combustibles fósiles'!F26</f>
        <v>0</v>
      </c>
      <c r="D95" s="594" t="s">
        <v>980</v>
      </c>
      <c r="E95" s="593">
        <f>'7_Factores de emisión'!G29</f>
        <v>2.9380000000000002</v>
      </c>
      <c r="F95" s="593">
        <f>'7_Factores de emisión'!H29</f>
        <v>2.9380000000000002</v>
      </c>
      <c r="G95" s="593">
        <f>'7_Factores de emisión'!I29</f>
        <v>2.9380000000000002</v>
      </c>
      <c r="H95" s="593">
        <f>'7_Factores de emisión'!J29</f>
        <v>2.9380000000000002</v>
      </c>
      <c r="I95" s="593">
        <f>'7_Factores de emisión'!K29</f>
        <v>2.9380000000000002</v>
      </c>
      <c r="J95" s="593">
        <f>'7_Factores de emisión'!L29</f>
        <v>2.9380000000000002</v>
      </c>
      <c r="K95" s="593">
        <f>'7_Factores de emisión'!M29</f>
        <v>2.9380000000000002</v>
      </c>
      <c r="L95" s="593">
        <f>'7_Factores de emisión'!N29</f>
        <v>2.9380000000000002</v>
      </c>
      <c r="M95" s="593">
        <f>'7_Factores de emisión'!O29</f>
        <v>2.9380000000000002</v>
      </c>
      <c r="N95" s="593">
        <f>'7_Factores de emisión'!P29</f>
        <v>2.9380000000000002</v>
      </c>
      <c r="Q95" s="596" t="e">
        <f t="shared" si="0"/>
        <v>#N/A</v>
      </c>
      <c r="R95" s="348" t="str">
        <f>IF(ISNUMBER('2_Combustibles fósiles'!I26),'2_Combustibles fósiles'!G26*'2_Combustibles fósiles'!I26,IF(ISNUMBER('2_Combustibles fósiles'!H26),'2_Combustibles fósiles'!H26*'2_Combustibles fósiles'!G26,""))</f>
        <v/>
      </c>
    </row>
    <row r="96" spans="1:33" x14ac:dyDescent="0.25">
      <c r="C96" s="592">
        <f>'2_Combustibles fósiles'!F27</f>
        <v>0</v>
      </c>
      <c r="D96" s="594" t="s">
        <v>625</v>
      </c>
      <c r="E96" s="593">
        <f>'7_Factores de emisión'!G30</f>
        <v>3.1269999999999998</v>
      </c>
      <c r="F96" s="593">
        <f>'7_Factores de emisión'!H30</f>
        <v>3.1269999999999998</v>
      </c>
      <c r="G96" s="593">
        <f>'7_Factores de emisión'!I30</f>
        <v>3.1269999999999998</v>
      </c>
      <c r="H96" s="593">
        <f>'7_Factores de emisión'!J30</f>
        <v>3.1269999999999998</v>
      </c>
      <c r="I96" s="593">
        <f>'7_Factores de emisión'!K30</f>
        <v>3.1269999999999998</v>
      </c>
      <c r="J96" s="593">
        <f>'7_Factores de emisión'!L30</f>
        <v>3.1269999999999998</v>
      </c>
      <c r="K96" s="593">
        <f>'7_Factores de emisión'!M30</f>
        <v>3.1269999999999998</v>
      </c>
      <c r="L96" s="593">
        <f>'7_Factores de emisión'!N30</f>
        <v>3.1269999999999998</v>
      </c>
      <c r="M96" s="593">
        <f>'7_Factores de emisión'!O30</f>
        <v>3.1269999999999998</v>
      </c>
      <c r="N96" s="593">
        <f>'7_Factores de emisión'!P30</f>
        <v>3.1269999999999998</v>
      </c>
      <c r="Q96" s="596" t="e">
        <f t="shared" si="0"/>
        <v>#N/A</v>
      </c>
      <c r="R96" s="348" t="str">
        <f>IF(ISNUMBER('2_Combustibles fósiles'!I27),'2_Combustibles fósiles'!G27*'2_Combustibles fósiles'!I27,IF(ISNUMBER('2_Combustibles fósiles'!H27),'2_Combustibles fósiles'!H27*'2_Combustibles fósiles'!G27,""))</f>
        <v/>
      </c>
    </row>
    <row r="97" spans="3:18" x14ac:dyDescent="0.25">
      <c r="C97" s="592">
        <f>'2_Combustibles fósiles'!F28</f>
        <v>0</v>
      </c>
      <c r="D97" s="594" t="s">
        <v>272</v>
      </c>
      <c r="E97" s="593">
        <f>'7_Factores de emisión'!G31</f>
        <v>2.2989999999999999</v>
      </c>
      <c r="F97" s="593">
        <f>'7_Factores de emisión'!H31</f>
        <v>2.2989999999999999</v>
      </c>
      <c r="G97" s="593">
        <f>'7_Factores de emisión'!I31</f>
        <v>2.2989999999999999</v>
      </c>
      <c r="H97" s="593">
        <f>'7_Factores de emisión'!J31</f>
        <v>2.2989999999999999</v>
      </c>
      <c r="I97" s="593">
        <f>'7_Factores de emisión'!K31</f>
        <v>2.2989999999999999</v>
      </c>
      <c r="J97" s="593">
        <f>'7_Factores de emisión'!L31</f>
        <v>2.2989999999999999</v>
      </c>
      <c r="K97" s="593">
        <f>'7_Factores de emisión'!M31</f>
        <v>2.0059999999999998</v>
      </c>
      <c r="L97" s="593">
        <f>'7_Factores de emisión'!N31</f>
        <v>2.2269999999999999</v>
      </c>
      <c r="M97" s="593">
        <f>'7_Factores de emisión'!O31</f>
        <v>2.2269999999999999</v>
      </c>
      <c r="N97" s="593">
        <f>'7_Factores de emisión'!P31</f>
        <v>1.9139999999999999</v>
      </c>
      <c r="Q97" s="596" t="e">
        <f t="shared" si="0"/>
        <v>#N/A</v>
      </c>
      <c r="R97" s="348" t="str">
        <f>IF(ISNUMBER('2_Combustibles fósiles'!I28),'2_Combustibles fósiles'!G28*'2_Combustibles fósiles'!I28,IF(ISNUMBER('2_Combustibles fósiles'!H28),'2_Combustibles fósiles'!H28*'2_Combustibles fósiles'!G28,""))</f>
        <v/>
      </c>
    </row>
    <row r="98" spans="3:18" x14ac:dyDescent="0.25">
      <c r="C98" s="592">
        <f>'2_Combustibles fósiles'!F29</f>
        <v>0</v>
      </c>
      <c r="D98" s="594" t="s">
        <v>273</v>
      </c>
      <c r="E98" s="593">
        <f>'7_Factores de emisión'!G32</f>
        <v>2.5790000000000002</v>
      </c>
      <c r="F98" s="593">
        <f>'7_Factores de emisión'!H32</f>
        <v>2.5790000000000002</v>
      </c>
      <c r="G98" s="593">
        <f>'7_Factores de emisión'!I32</f>
        <v>2.5790000000000002</v>
      </c>
      <c r="H98" s="593">
        <f>'7_Factores de emisión'!J32</f>
        <v>2.5790000000000002</v>
      </c>
      <c r="I98" s="593">
        <f>'7_Factores de emisión'!K32</f>
        <v>2.5790000000000002</v>
      </c>
      <c r="J98" s="593">
        <f>'7_Factores de emisión'!L32</f>
        <v>2.5790000000000002</v>
      </c>
      <c r="K98" s="593">
        <f>'7_Factores de emisión'!M32</f>
        <v>2.4300000000000002</v>
      </c>
      <c r="L98" s="593">
        <f>'7_Factores de emisión'!N32</f>
        <v>2.444</v>
      </c>
      <c r="M98" s="593">
        <f>'7_Factores de emisión'!O32</f>
        <v>2.444</v>
      </c>
      <c r="N98" s="593">
        <f>'7_Factores de emisión'!P32</f>
        <v>2.4289999999999998</v>
      </c>
      <c r="O98" s="457"/>
      <c r="Q98" s="596" t="e">
        <f t="shared" si="0"/>
        <v>#N/A</v>
      </c>
      <c r="R98" s="348" t="str">
        <f>IF(ISNUMBER('2_Combustibles fósiles'!I29),'2_Combustibles fósiles'!G29*'2_Combustibles fósiles'!I29,IF(ISNUMBER('2_Combustibles fósiles'!H29),'2_Combustibles fósiles'!H29*'2_Combustibles fósiles'!G29,""))</f>
        <v/>
      </c>
    </row>
    <row r="99" spans="3:18" x14ac:dyDescent="0.25">
      <c r="C99" s="592">
        <f>'2_Combustibles fósiles'!F30</f>
        <v>0</v>
      </c>
      <c r="D99" s="594" t="s">
        <v>442</v>
      </c>
      <c r="E99" s="593">
        <f>'7_Factores de emisión'!G23</f>
        <v>0.182</v>
      </c>
      <c r="F99" s="593">
        <f>'7_Factores de emisión'!H23</f>
        <v>0.182</v>
      </c>
      <c r="G99" s="593">
        <f>'7_Factores de emisión'!I23</f>
        <v>0.182</v>
      </c>
      <c r="H99" s="593">
        <f>'7_Factores de emisión'!J23</f>
        <v>0.182</v>
      </c>
      <c r="I99" s="593">
        <f>'7_Factores de emisión'!K23</f>
        <v>0.182</v>
      </c>
      <c r="J99" s="593">
        <f>'7_Factores de emisión'!L23</f>
        <v>0.182</v>
      </c>
      <c r="K99" s="593">
        <f>'7_Factores de emisión'!M23</f>
        <v>0.182</v>
      </c>
      <c r="L99" s="593">
        <f>'7_Factores de emisión'!N23</f>
        <v>0.183</v>
      </c>
      <c r="M99" s="593">
        <f>'7_Factores de emisión'!O23</f>
        <v>0.183</v>
      </c>
      <c r="N99" s="593">
        <f>'7_Factores de emisión'!P23</f>
        <v>0.182</v>
      </c>
      <c r="O99" s="457"/>
      <c r="Q99" s="596" t="e">
        <f t="shared" si="0"/>
        <v>#N/A</v>
      </c>
      <c r="R99" s="348" t="str">
        <f>IF(ISNUMBER('2_Combustibles fósiles'!I30),'2_Combustibles fósiles'!G30*'2_Combustibles fósiles'!I30,IF(ISNUMBER('2_Combustibles fósiles'!H30),'2_Combustibles fósiles'!H30*'2_Combustibles fósiles'!G30,""))</f>
        <v/>
      </c>
    </row>
    <row r="100" spans="3:18" x14ac:dyDescent="0.25">
      <c r="C100" s="592">
        <f>'2_Combustibles fósiles'!F31</f>
        <v>0</v>
      </c>
      <c r="D100" s="595" t="s">
        <v>612</v>
      </c>
      <c r="E100" s="593">
        <f>'7_Factores de emisión'!G9</f>
        <v>2.2949999999999999</v>
      </c>
      <c r="F100" s="593">
        <f>'7_Factores de emisión'!H9</f>
        <v>2.2050000000000001</v>
      </c>
      <c r="G100" s="593">
        <f>'7_Factores de emisión'!I9</f>
        <v>2.2010000000000001</v>
      </c>
      <c r="H100" s="593">
        <f>'7_Factores de emisión'!J9</f>
        <v>2.2050000000000001</v>
      </c>
      <c r="I100" s="593">
        <f>'7_Factores de emisión'!K9</f>
        <v>2.2050000000000001</v>
      </c>
      <c r="J100" s="593">
        <f>'7_Factores de emisión'!L9</f>
        <v>2.2050000000000001</v>
      </c>
      <c r="K100" s="593">
        <f>'7_Factores de emisión'!M9</f>
        <v>2.1960000000000002</v>
      </c>
      <c r="L100" s="593">
        <f>'7_Factores de emisión'!N9</f>
        <v>2.1800000000000002</v>
      </c>
      <c r="M100" s="593">
        <f>'7_Factores de emisión'!O9</f>
        <v>2.157</v>
      </c>
      <c r="N100" s="593" t="str">
        <f>'7_Factores de emisión'!P9</f>
        <v>-</v>
      </c>
      <c r="P100" s="386"/>
      <c r="Q100" s="596" t="e">
        <f t="shared" si="0"/>
        <v>#N/A</v>
      </c>
      <c r="R100" s="348" t="str">
        <f>IF(ISNUMBER('2_Combustibles fósiles'!I31),'2_Combustibles fósiles'!G31*'2_Combustibles fósiles'!I31,IF(ISNUMBER('2_Combustibles fósiles'!H31),'2_Combustibles fósiles'!H31*'2_Combustibles fósiles'!G31,""))</f>
        <v/>
      </c>
    </row>
    <row r="101" spans="3:18" x14ac:dyDescent="0.25">
      <c r="C101" s="592">
        <f>'2_Combustibles fósiles'!F32</f>
        <v>0</v>
      </c>
      <c r="D101" s="595" t="s">
        <v>946</v>
      </c>
      <c r="E101" s="593">
        <f>'7_Factores de emisión'!G10</f>
        <v>2.653</v>
      </c>
      <c r="F101" s="593">
        <f>'7_Factores de emisión'!H10</f>
        <v>2.4929999999999999</v>
      </c>
      <c r="G101" s="593">
        <f>'7_Factores de emisión'!I10</f>
        <v>2.4670000000000001</v>
      </c>
      <c r="H101" s="593">
        <f>'7_Factores de emisión'!J10</f>
        <v>2.544</v>
      </c>
      <c r="I101" s="593">
        <f>'7_Factores de emisión'!K10</f>
        <v>2.544</v>
      </c>
      <c r="J101" s="593">
        <f>'7_Factores de emisión'!L10</f>
        <v>2.544</v>
      </c>
      <c r="K101" s="593">
        <f>'7_Factores de emisión'!M10</f>
        <v>2.5390000000000001</v>
      </c>
      <c r="L101" s="593">
        <f>'7_Factores de emisión'!N10</f>
        <v>2.52</v>
      </c>
      <c r="M101" s="593">
        <f>'7_Factores de emisión'!O10</f>
        <v>2.4929999999999999</v>
      </c>
      <c r="N101" s="593" t="str">
        <f>'7_Factores de emisión'!P10</f>
        <v>-</v>
      </c>
      <c r="P101" s="386"/>
      <c r="Q101" s="596" t="e">
        <f t="shared" si="0"/>
        <v>#N/A</v>
      </c>
      <c r="R101" s="348" t="str">
        <f>IF(ISNUMBER('2_Combustibles fósiles'!I32),'2_Combustibles fósiles'!G32*'2_Combustibles fósiles'!I32,IF(ISNUMBER('2_Combustibles fósiles'!H32),'2_Combustibles fósiles'!H32*'2_Combustibles fósiles'!G32,""))</f>
        <v/>
      </c>
    </row>
    <row r="102" spans="3:18" x14ac:dyDescent="0.25">
      <c r="C102" s="592">
        <f>'2_Combustibles fósiles'!F33</f>
        <v>0</v>
      </c>
      <c r="D102" s="594" t="s">
        <v>863</v>
      </c>
      <c r="E102" s="593">
        <f>'7_Factores de emisión'!G13</f>
        <v>2.1800000000000002</v>
      </c>
      <c r="F102" s="593">
        <f>'7_Factores de emisión'!H13</f>
        <v>2.1800000000000002</v>
      </c>
      <c r="G102" s="593">
        <f>'7_Factores de emisión'!I13</f>
        <v>2.1800000000000002</v>
      </c>
      <c r="H102" s="593">
        <f>'7_Factores de emisión'!J13</f>
        <v>2.1800000000000002</v>
      </c>
      <c r="I102" s="593">
        <f>'7_Factores de emisión'!K13</f>
        <v>2.1800000000000002</v>
      </c>
      <c r="J102" s="593">
        <f>'7_Factores de emisión'!L13</f>
        <v>2.1800000000000002</v>
      </c>
      <c r="K102" s="593">
        <f>'7_Factores de emisión'!M13</f>
        <v>2.1800000000000002</v>
      </c>
      <c r="L102" s="593">
        <f>'7_Factores de emisión'!N13</f>
        <v>2.1800000000000002</v>
      </c>
      <c r="M102" s="593">
        <f>'7_Factores de emisión'!O13</f>
        <v>2.1800000000000002</v>
      </c>
      <c r="N102" s="593">
        <f>'7_Factores de emisión'!P13</f>
        <v>2.1800000000000002</v>
      </c>
      <c r="P102" s="386"/>
      <c r="Q102" s="596" t="e">
        <f t="shared" si="0"/>
        <v>#N/A</v>
      </c>
      <c r="R102" s="348" t="str">
        <f>IF(ISNUMBER('2_Combustibles fósiles'!I33),'2_Combustibles fósiles'!G33*'2_Combustibles fósiles'!I33,IF(ISNUMBER('2_Combustibles fósiles'!H33),'2_Combustibles fósiles'!H33*'2_Combustibles fósiles'!G33,""))</f>
        <v/>
      </c>
    </row>
    <row r="103" spans="3:18" x14ac:dyDescent="0.25">
      <c r="C103" s="592">
        <f>'2_Combustibles fósiles'!F34</f>
        <v>0</v>
      </c>
      <c r="D103" s="594" t="s">
        <v>62</v>
      </c>
      <c r="E103" s="593">
        <f>'7_Factores de emisión'!G14</f>
        <v>2.0649999999999999</v>
      </c>
      <c r="F103" s="593">
        <f>'7_Factores de emisión'!H14</f>
        <v>2.0649999999999999</v>
      </c>
      <c r="G103" s="593">
        <f>'7_Factores de emisión'!I14</f>
        <v>2.0649999999999999</v>
      </c>
      <c r="H103" s="593">
        <f>'7_Factores de emisión'!J14</f>
        <v>2.0649999999999999</v>
      </c>
      <c r="I103" s="593">
        <f>'7_Factores de emisión'!K14</f>
        <v>2.0649999999999999</v>
      </c>
      <c r="J103" s="593">
        <f>'7_Factores de emisión'!L14</f>
        <v>2.0649999999999999</v>
      </c>
      <c r="K103" s="593">
        <f>'7_Factores de emisión'!M14</f>
        <v>2.0649999999999999</v>
      </c>
      <c r="L103" s="593">
        <f>'7_Factores de emisión'!N14</f>
        <v>2.0649999999999999</v>
      </c>
      <c r="M103" s="593">
        <f>'7_Factores de emisión'!O14</f>
        <v>2.0649999999999999</v>
      </c>
      <c r="N103" s="593">
        <f>'7_Factores de emisión'!P14</f>
        <v>2.0649999999999999</v>
      </c>
      <c r="P103" s="386"/>
      <c r="Q103" s="596" t="e">
        <f t="shared" si="0"/>
        <v>#N/A</v>
      </c>
      <c r="R103" s="348" t="str">
        <f>IF(ISNUMBER('2_Combustibles fósiles'!I34),'2_Combustibles fósiles'!G34*'2_Combustibles fósiles'!I34,IF(ISNUMBER('2_Combustibles fósiles'!H34),'2_Combustibles fósiles'!H34*'2_Combustibles fósiles'!G34,""))</f>
        <v/>
      </c>
    </row>
    <row r="104" spans="3:18" x14ac:dyDescent="0.25">
      <c r="C104" s="592">
        <f>'2_Combustibles fósiles'!F35</f>
        <v>0</v>
      </c>
      <c r="D104" s="594" t="s">
        <v>63</v>
      </c>
      <c r="E104" s="593">
        <f>'7_Factores de emisión'!G15</f>
        <v>0.34399999999999997</v>
      </c>
      <c r="F104" s="593">
        <f>'7_Factores de emisión'!H15</f>
        <v>0.34399999999999997</v>
      </c>
      <c r="G104" s="593">
        <f>'7_Factores de emisión'!I15</f>
        <v>0.34399999999999997</v>
      </c>
      <c r="H104" s="593">
        <f>'7_Factores de emisión'!J15</f>
        <v>0.34399999999999997</v>
      </c>
      <c r="I104" s="593">
        <f>'7_Factores de emisión'!K15</f>
        <v>0.34399999999999997</v>
      </c>
      <c r="J104" s="593">
        <f>'7_Factores de emisión'!L15</f>
        <v>0.34399999999999997</v>
      </c>
      <c r="K104" s="593">
        <f>'7_Factores de emisión'!M15</f>
        <v>0.34399999999999997</v>
      </c>
      <c r="L104" s="593">
        <f>'7_Factores de emisión'!N15</f>
        <v>0.34399999999999997</v>
      </c>
      <c r="M104" s="593">
        <f>'7_Factores de emisión'!O15</f>
        <v>0.34399999999999997</v>
      </c>
      <c r="N104" s="593">
        <f>'7_Factores de emisión'!P15</f>
        <v>0.34399999999999997</v>
      </c>
      <c r="P104" s="386"/>
      <c r="Q104" s="596" t="e">
        <f t="shared" si="0"/>
        <v>#N/A</v>
      </c>
      <c r="R104" s="348" t="str">
        <f>IF(ISNUMBER('2_Combustibles fósiles'!I35),'2_Combustibles fósiles'!G35*'2_Combustibles fósiles'!I35,IF(ISNUMBER('2_Combustibles fósiles'!H35),'2_Combustibles fósiles'!H35*'2_Combustibles fósiles'!G35,""))</f>
        <v/>
      </c>
    </row>
    <row r="105" spans="3:18" x14ac:dyDescent="0.25">
      <c r="C105" s="592">
        <f>'2_Combustibles fósiles'!F36</f>
        <v>0</v>
      </c>
      <c r="D105" s="594" t="s">
        <v>949</v>
      </c>
      <c r="E105" s="593">
        <f>'7_Factores de emisión'!G16</f>
        <v>0</v>
      </c>
      <c r="F105" s="593">
        <f>'7_Factores de emisión'!H16</f>
        <v>0</v>
      </c>
      <c r="G105" s="593">
        <f>'7_Factores de emisión'!I16</f>
        <v>0</v>
      </c>
      <c r="H105" s="593">
        <f>'7_Factores de emisión'!J16</f>
        <v>0</v>
      </c>
      <c r="I105" s="593">
        <f>'7_Factores de emisión'!K16</f>
        <v>0</v>
      </c>
      <c r="J105" s="593">
        <f>'7_Factores de emisión'!L16</f>
        <v>0</v>
      </c>
      <c r="K105" s="593">
        <f>'7_Factores de emisión'!M16</f>
        <v>0</v>
      </c>
      <c r="L105" s="593">
        <f>'7_Factores de emisión'!N16</f>
        <v>0</v>
      </c>
      <c r="M105" s="593">
        <f>'7_Factores de emisión'!O16</f>
        <v>0</v>
      </c>
      <c r="N105" s="593">
        <f>'7_Factores de emisión'!P16</f>
        <v>0</v>
      </c>
      <c r="P105" s="386"/>
      <c r="Q105" s="596" t="e">
        <f t="shared" si="0"/>
        <v>#N/A</v>
      </c>
      <c r="R105" s="348" t="str">
        <f>IF(ISNUMBER('2_Combustibles fósiles'!I36),'2_Combustibles fósiles'!G36*'2_Combustibles fósiles'!I36,IF(ISNUMBER('2_Combustibles fósiles'!H36),'2_Combustibles fósiles'!H36*'2_Combustibles fósiles'!G36,""))</f>
        <v/>
      </c>
    </row>
    <row r="106" spans="3:18" x14ac:dyDescent="0.25">
      <c r="C106" s="592">
        <f>'2_Combustibles fósiles'!F37</f>
        <v>0</v>
      </c>
      <c r="D106" s="594" t="s">
        <v>665</v>
      </c>
      <c r="E106" s="593">
        <f>'7_Factores de emisión'!G17</f>
        <v>2.4670000000000001</v>
      </c>
      <c r="F106" s="593">
        <f>'7_Factores de emisión'!H17</f>
        <v>2.4670000000000001</v>
      </c>
      <c r="G106" s="593">
        <f>'7_Factores de emisión'!I17</f>
        <v>2.4670000000000001</v>
      </c>
      <c r="H106" s="593">
        <f>'7_Factores de emisión'!J17</f>
        <v>2.4670000000000001</v>
      </c>
      <c r="I106" s="593">
        <f>'7_Factores de emisión'!K17</f>
        <v>2.4670000000000001</v>
      </c>
      <c r="J106" s="593">
        <f>'7_Factores de emisión'!L17</f>
        <v>2.4670000000000001</v>
      </c>
      <c r="K106" s="593">
        <f>'7_Factores de emisión'!M17</f>
        <v>2.4670000000000001</v>
      </c>
      <c r="L106" s="593">
        <f>'7_Factores de emisión'!N17</f>
        <v>2.4670000000000001</v>
      </c>
      <c r="M106" s="593">
        <f>'7_Factores de emisión'!O17</f>
        <v>2.4670000000000001</v>
      </c>
      <c r="N106" s="593">
        <f>'7_Factores de emisión'!P17</f>
        <v>2.4670000000000001</v>
      </c>
      <c r="P106" s="386"/>
      <c r="Q106" s="596" t="e">
        <f>VLOOKUP(C106,$D$87:$N$111,$F$2-2008,0)</f>
        <v>#N/A</v>
      </c>
      <c r="R106" s="348" t="str">
        <f>IF(ISNUMBER('2_Combustibles fósiles'!I37),'2_Combustibles fósiles'!G37*'2_Combustibles fósiles'!I37,IF(ISNUMBER('2_Combustibles fósiles'!H37),'2_Combustibles fósiles'!H37*'2_Combustibles fósiles'!G37,""))</f>
        <v/>
      </c>
    </row>
    <row r="107" spans="3:18" x14ac:dyDescent="0.25">
      <c r="C107" s="592">
        <f>'2_Combustibles fósiles'!F38</f>
        <v>0</v>
      </c>
      <c r="D107" s="594" t="s">
        <v>462</v>
      </c>
      <c r="E107" s="593">
        <f>'7_Factores de emisión'!G18</f>
        <v>2.387</v>
      </c>
      <c r="F107" s="593">
        <f>'7_Factores de emisión'!H18</f>
        <v>2.387</v>
      </c>
      <c r="G107" s="593">
        <f>'7_Factores de emisión'!I18</f>
        <v>2.387</v>
      </c>
      <c r="H107" s="593">
        <f>'7_Factores de emisión'!J18</f>
        <v>2.387</v>
      </c>
      <c r="I107" s="593">
        <f>'7_Factores de emisión'!K18</f>
        <v>2.387</v>
      </c>
      <c r="J107" s="593">
        <f>'7_Factores de emisión'!L18</f>
        <v>2.387</v>
      </c>
      <c r="K107" s="593">
        <f>'7_Factores de emisión'!M18</f>
        <v>2.387</v>
      </c>
      <c r="L107" s="593">
        <f>'7_Factores de emisión'!N18</f>
        <v>2.387</v>
      </c>
      <c r="M107" s="593">
        <f>'7_Factores de emisión'!O18</f>
        <v>2.387</v>
      </c>
      <c r="N107" s="593">
        <f>'7_Factores de emisión'!P18</f>
        <v>2.387</v>
      </c>
      <c r="P107" s="386"/>
      <c r="Q107" s="596" t="e">
        <f t="shared" si="0"/>
        <v>#N/A</v>
      </c>
      <c r="R107" s="348" t="str">
        <f>IF(ISNUMBER('2_Combustibles fósiles'!I38),'2_Combustibles fósiles'!G38*'2_Combustibles fósiles'!I38,IF(ISNUMBER('2_Combustibles fósiles'!H38),'2_Combustibles fósiles'!H38*'2_Combustibles fósiles'!G38,""))</f>
        <v/>
      </c>
    </row>
    <row r="108" spans="3:18" x14ac:dyDescent="0.25">
      <c r="C108" s="592">
        <f>'2_Combustibles fósiles'!F39</f>
        <v>0</v>
      </c>
      <c r="D108" s="594" t="s">
        <v>900</v>
      </c>
      <c r="E108" s="593">
        <f>'7_Factores de emisión'!G19</f>
        <v>2.1219999999999999</v>
      </c>
      <c r="F108" s="593">
        <f>'7_Factores de emisión'!H19</f>
        <v>2.1219999999999999</v>
      </c>
      <c r="G108" s="593">
        <f>'7_Factores de emisión'!I19</f>
        <v>2.1219999999999999</v>
      </c>
      <c r="H108" s="593">
        <f>'7_Factores de emisión'!J19</f>
        <v>2.1219999999999999</v>
      </c>
      <c r="I108" s="593">
        <f>'7_Factores de emisión'!K19</f>
        <v>2.1219999999999999</v>
      </c>
      <c r="J108" s="593">
        <f>'7_Factores de emisión'!L19</f>
        <v>2.1219999999999999</v>
      </c>
      <c r="K108" s="593">
        <f>'7_Factores de emisión'!M19</f>
        <v>2.1219999999999999</v>
      </c>
      <c r="L108" s="593">
        <f>'7_Factores de emisión'!N19</f>
        <v>2.1219999999999999</v>
      </c>
      <c r="M108" s="593">
        <f>'7_Factores de emisión'!O19</f>
        <v>2.1219999999999999</v>
      </c>
      <c r="N108" s="593">
        <f>'7_Factores de emisión'!P19</f>
        <v>2.1219999999999999</v>
      </c>
      <c r="P108" s="386"/>
      <c r="Q108" s="596" t="e">
        <f t="shared" si="0"/>
        <v>#N/A</v>
      </c>
      <c r="R108" s="348" t="str">
        <f>IF(ISNUMBER('2_Combustibles fósiles'!I39),'2_Combustibles fósiles'!G39*'2_Combustibles fósiles'!I39,IF(ISNUMBER('2_Combustibles fósiles'!H39),'2_Combustibles fósiles'!H39*'2_Combustibles fósiles'!G39,""))</f>
        <v/>
      </c>
    </row>
    <row r="109" spans="3:18" x14ac:dyDescent="0.25">
      <c r="C109" s="589"/>
      <c r="D109" s="594" t="s">
        <v>901</v>
      </c>
      <c r="E109" s="593">
        <f>'7_Factores de emisión'!G20</f>
        <v>1.857</v>
      </c>
      <c r="F109" s="593">
        <f>'7_Factores de emisión'!H20</f>
        <v>1.857</v>
      </c>
      <c r="G109" s="593">
        <f>'7_Factores de emisión'!I20</f>
        <v>1.857</v>
      </c>
      <c r="H109" s="593">
        <f>'7_Factores de emisión'!J20</f>
        <v>1.857</v>
      </c>
      <c r="I109" s="593">
        <f>'7_Factores de emisión'!K20</f>
        <v>1.857</v>
      </c>
      <c r="J109" s="593">
        <f>'7_Factores de emisión'!L20</f>
        <v>1.857</v>
      </c>
      <c r="K109" s="593">
        <f>'7_Factores de emisión'!M20</f>
        <v>1.857</v>
      </c>
      <c r="L109" s="593">
        <f>'7_Factores de emisión'!N20</f>
        <v>1.857</v>
      </c>
      <c r="M109" s="593">
        <f>'7_Factores de emisión'!O20</f>
        <v>1.857</v>
      </c>
      <c r="N109" s="593">
        <f>'7_Factores de emisión'!P20</f>
        <v>1.857</v>
      </c>
      <c r="P109" s="386"/>
      <c r="Q109" s="590"/>
      <c r="R109" s="591"/>
    </row>
    <row r="110" spans="3:18" x14ac:dyDescent="0.25">
      <c r="C110" s="589"/>
      <c r="D110" s="594" t="s">
        <v>902</v>
      </c>
      <c r="E110" s="593">
        <f>'7_Factores de emisión'!G21</f>
        <v>0</v>
      </c>
      <c r="F110" s="593">
        <f>'7_Factores de emisión'!H21</f>
        <v>0</v>
      </c>
      <c r="G110" s="593">
        <f>'7_Factores de emisión'!I21</f>
        <v>0</v>
      </c>
      <c r="H110" s="593">
        <f>'7_Factores de emisión'!J21</f>
        <v>0</v>
      </c>
      <c r="I110" s="593">
        <f>'7_Factores de emisión'!K21</f>
        <v>0</v>
      </c>
      <c r="J110" s="593">
        <f>'7_Factores de emisión'!L21</f>
        <v>0</v>
      </c>
      <c r="K110" s="593">
        <f>'7_Factores de emisión'!M21</f>
        <v>0</v>
      </c>
      <c r="L110" s="593">
        <f>'7_Factores de emisión'!N21</f>
        <v>0</v>
      </c>
      <c r="M110" s="593">
        <f>'7_Factores de emisión'!O21</f>
        <v>0</v>
      </c>
      <c r="N110" s="593">
        <f>'7_Factores de emisión'!P21</f>
        <v>0</v>
      </c>
      <c r="P110" s="386"/>
      <c r="Q110" s="590"/>
      <c r="R110" s="591"/>
    </row>
    <row r="111" spans="3:18" x14ac:dyDescent="0.25">
      <c r="C111" s="589"/>
      <c r="D111" s="594" t="s">
        <v>64</v>
      </c>
      <c r="E111" s="593" t="s">
        <v>278</v>
      </c>
      <c r="F111" s="593" t="s">
        <v>278</v>
      </c>
      <c r="G111" s="593" t="s">
        <v>278</v>
      </c>
      <c r="H111" s="593" t="s">
        <v>278</v>
      </c>
      <c r="I111" s="593" t="s">
        <v>278</v>
      </c>
      <c r="J111" s="593" t="s">
        <v>278</v>
      </c>
      <c r="K111" s="593" t="s">
        <v>278</v>
      </c>
      <c r="L111" s="593" t="s">
        <v>278</v>
      </c>
      <c r="M111" s="593" t="s">
        <v>278</v>
      </c>
      <c r="N111" s="593" t="s">
        <v>278</v>
      </c>
      <c r="P111" s="386"/>
      <c r="Q111" s="590"/>
      <c r="R111" s="591"/>
    </row>
    <row r="112" spans="3:18" x14ac:dyDescent="0.25">
      <c r="C112" s="357"/>
      <c r="D112" s="357"/>
      <c r="E112" s="357"/>
    </row>
    <row r="113" spans="2:20" x14ac:dyDescent="0.25">
      <c r="B113" t="s">
        <v>461</v>
      </c>
      <c r="C113" s="357"/>
      <c r="D113" s="357">
        <v>1</v>
      </c>
      <c r="E113" s="357">
        <v>2</v>
      </c>
      <c r="F113">
        <v>3</v>
      </c>
      <c r="G113" s="357">
        <v>4</v>
      </c>
      <c r="H113" s="357">
        <v>5</v>
      </c>
      <c r="I113" s="357">
        <v>6</v>
      </c>
      <c r="J113" s="357">
        <v>7</v>
      </c>
      <c r="K113" s="357">
        <v>8</v>
      </c>
      <c r="L113" s="357">
        <v>9</v>
      </c>
      <c r="M113" s="357">
        <v>10</v>
      </c>
      <c r="N113" s="357">
        <v>11</v>
      </c>
      <c r="O113" s="357"/>
    </row>
    <row r="114" spans="2:20" ht="36" x14ac:dyDescent="0.25">
      <c r="C114" s="353" t="s">
        <v>464</v>
      </c>
      <c r="D114" s="530" t="s">
        <v>878</v>
      </c>
      <c r="E114" s="355" t="s">
        <v>243</v>
      </c>
      <c r="F114" s="355" t="s">
        <v>217</v>
      </c>
      <c r="G114" s="355" t="s">
        <v>214</v>
      </c>
      <c r="H114" s="355" t="s">
        <v>215</v>
      </c>
      <c r="I114" s="355" t="s">
        <v>331</v>
      </c>
      <c r="J114" s="355" t="s">
        <v>401</v>
      </c>
      <c r="K114" s="355" t="s">
        <v>458</v>
      </c>
      <c r="L114" s="355" t="s">
        <v>620</v>
      </c>
      <c r="M114" s="355" t="s">
        <v>697</v>
      </c>
      <c r="N114" s="355" t="s">
        <v>765</v>
      </c>
      <c r="P114" s="355" t="s">
        <v>879</v>
      </c>
      <c r="Q114" s="349" t="s">
        <v>880</v>
      </c>
      <c r="R114" s="349" t="s">
        <v>881</v>
      </c>
      <c r="T114" s="539" t="s">
        <v>894</v>
      </c>
    </row>
    <row r="115" spans="2:20" x14ac:dyDescent="0.25">
      <c r="C115" s="362">
        <f>'2_Combustibles fósiles'!F62</f>
        <v>0</v>
      </c>
      <c r="D115" s="358" t="s">
        <v>612</v>
      </c>
      <c r="E115" s="346">
        <f>'7_Factores de emisión'!G9</f>
        <v>2.2949999999999999</v>
      </c>
      <c r="F115" s="346">
        <f>'7_Factores de emisión'!H9</f>
        <v>2.2050000000000001</v>
      </c>
      <c r="G115" s="346">
        <f>'7_Factores de emisión'!I9</f>
        <v>2.2010000000000001</v>
      </c>
      <c r="H115" s="346">
        <f>'7_Factores de emisión'!J9</f>
        <v>2.2050000000000001</v>
      </c>
      <c r="I115" s="346">
        <f>'7_Factores de emisión'!K9</f>
        <v>2.2050000000000001</v>
      </c>
      <c r="J115" s="346">
        <f>'7_Factores de emisión'!L9</f>
        <v>2.2050000000000001</v>
      </c>
      <c r="K115" s="346">
        <f>'7_Factores de emisión'!M9</f>
        <v>2.1960000000000002</v>
      </c>
      <c r="L115" s="346">
        <f>'7_Factores de emisión'!N9</f>
        <v>2.1800000000000002</v>
      </c>
      <c r="M115" s="346">
        <f>'7_Factores de emisión'!O9</f>
        <v>2.157</v>
      </c>
      <c r="N115" s="531" t="str">
        <f>'7_Factores de emisión'!P9</f>
        <v>-</v>
      </c>
      <c r="P115" s="347" t="e">
        <f>VLOOKUP(C115,$D$115:$N$133,$F$2-2008,0)</f>
        <v>#N/A</v>
      </c>
      <c r="Q115" s="348" t="str">
        <f>IF(ISNUMBER('2_Combustibles fósiles'!H62),'2_Combustibles fósiles'!H62*'2_Combustibles fósiles'!I62,IF(ISNUMBER('2_Combustibles fósiles'!G62),'2_Combustibles fósiles'!G62*'2_Combustibles fósiles'!I62,""))</f>
        <v/>
      </c>
      <c r="R115" s="532">
        <f>IF(ISNUMBER('2_Combustibles fósiles'!M62),('2_Combustibles fósiles'!M62*'2_Combustibles fósiles'!N62)/1000,0)</f>
        <v>0</v>
      </c>
      <c r="T115" s="538">
        <f>SUM(Q135+R135)</f>
        <v>0</v>
      </c>
    </row>
    <row r="116" spans="2:20" x14ac:dyDescent="0.25">
      <c r="C116" s="362">
        <f>'2_Combustibles fósiles'!F63</f>
        <v>0</v>
      </c>
      <c r="D116" s="358" t="s">
        <v>946</v>
      </c>
      <c r="E116" s="346">
        <f>'7_Factores de emisión'!G10</f>
        <v>2.653</v>
      </c>
      <c r="F116" s="346">
        <f>'7_Factores de emisión'!H10</f>
        <v>2.4929999999999999</v>
      </c>
      <c r="G116" s="346">
        <f>'7_Factores de emisión'!I10</f>
        <v>2.4670000000000001</v>
      </c>
      <c r="H116" s="346">
        <f>'7_Factores de emisión'!J10</f>
        <v>2.544</v>
      </c>
      <c r="I116" s="346">
        <f>'7_Factores de emisión'!K10</f>
        <v>2.544</v>
      </c>
      <c r="J116" s="346">
        <f>'7_Factores de emisión'!L10</f>
        <v>2.544</v>
      </c>
      <c r="K116" s="346">
        <f>'7_Factores de emisión'!M10</f>
        <v>2.5390000000000001</v>
      </c>
      <c r="L116" s="346">
        <f>'7_Factores de emisión'!N10</f>
        <v>2.52</v>
      </c>
      <c r="M116" s="346">
        <f>'7_Factores de emisión'!O10</f>
        <v>2.4929999999999999</v>
      </c>
      <c r="N116" s="531" t="str">
        <f>'7_Factores de emisión'!P10</f>
        <v>-</v>
      </c>
      <c r="P116" s="347" t="e">
        <f t="shared" ref="P116:P134" si="1">VLOOKUP(C116,$D$115:$N$133,$F$2-2008,0)</f>
        <v>#N/A</v>
      </c>
      <c r="Q116" s="348" t="str">
        <f>IF(ISNUMBER('2_Combustibles fósiles'!H63),'2_Combustibles fósiles'!H63*'2_Combustibles fósiles'!I63,IF(ISNUMBER('2_Combustibles fósiles'!G63),'2_Combustibles fósiles'!G63*'2_Combustibles fósiles'!I63,""))</f>
        <v/>
      </c>
      <c r="R116" s="532">
        <f>IF(ISNUMBER('2_Combustibles fósiles'!M63),('2_Combustibles fósiles'!M63*'2_Combustibles fósiles'!N63)/1000,0)</f>
        <v>0</v>
      </c>
    </row>
    <row r="117" spans="2:20" x14ac:dyDescent="0.25">
      <c r="C117" s="362">
        <f>'2_Combustibles fósiles'!F64</f>
        <v>0</v>
      </c>
      <c r="D117" s="358" t="s">
        <v>947</v>
      </c>
      <c r="E117" s="346">
        <f>'7_Factores de emisión'!G11</f>
        <v>2.7080000000000002</v>
      </c>
      <c r="F117" s="346">
        <f>'7_Factores de emisión'!H11</f>
        <v>2.7080000000000002</v>
      </c>
      <c r="G117" s="346">
        <f>'7_Factores de emisión'!I11</f>
        <v>2.7080000000000002</v>
      </c>
      <c r="H117" s="346">
        <f>'7_Factores de emisión'!J11</f>
        <v>2.7080000000000002</v>
      </c>
      <c r="I117" s="346">
        <f>'7_Factores de emisión'!K11</f>
        <v>2.7080000000000002</v>
      </c>
      <c r="J117" s="346">
        <f>'7_Factores de emisión'!L11</f>
        <v>2.7080000000000002</v>
      </c>
      <c r="K117" s="346">
        <f>'7_Factores de emisión'!M11</f>
        <v>2.7080000000000002</v>
      </c>
      <c r="L117" s="346">
        <f>'7_Factores de emisión'!N11</f>
        <v>2.7080000000000002</v>
      </c>
      <c r="M117" s="346">
        <f>'7_Factores de emisión'!O11</f>
        <v>2.7080000000000002</v>
      </c>
      <c r="N117" s="346">
        <f>'7_Factores de emisión'!P11</f>
        <v>2.7080000000000002</v>
      </c>
      <c r="P117" s="347" t="e">
        <f t="shared" si="1"/>
        <v>#N/A</v>
      </c>
      <c r="Q117" s="348" t="str">
        <f>IF(ISNUMBER('2_Combustibles fósiles'!H64),'2_Combustibles fósiles'!H64*'2_Combustibles fósiles'!I64,IF(ISNUMBER('2_Combustibles fósiles'!G64),'2_Combustibles fósiles'!G64*'2_Combustibles fósiles'!I64,""))</f>
        <v/>
      </c>
      <c r="R117" s="532">
        <f>IF(ISNUMBER('2_Combustibles fósiles'!M64),('2_Combustibles fósiles'!M64*'2_Combustibles fósiles'!N64)/1000,0)</f>
        <v>0</v>
      </c>
    </row>
    <row r="118" spans="2:20" x14ac:dyDescent="0.25">
      <c r="C118" s="362">
        <f>'2_Combustibles fósiles'!F65</f>
        <v>0</v>
      </c>
      <c r="D118" s="358" t="s">
        <v>863</v>
      </c>
      <c r="E118" s="346">
        <f>'7_Factores de emisión'!G13</f>
        <v>2.1800000000000002</v>
      </c>
      <c r="F118" s="346">
        <f>'7_Factores de emisión'!H13</f>
        <v>2.1800000000000002</v>
      </c>
      <c r="G118" s="346">
        <f>'7_Factores de emisión'!I13</f>
        <v>2.1800000000000002</v>
      </c>
      <c r="H118" s="346">
        <f>'7_Factores de emisión'!J13</f>
        <v>2.1800000000000002</v>
      </c>
      <c r="I118" s="346">
        <f>'7_Factores de emisión'!K13</f>
        <v>2.1800000000000002</v>
      </c>
      <c r="J118" s="346">
        <f>'7_Factores de emisión'!L13</f>
        <v>2.1800000000000002</v>
      </c>
      <c r="K118" s="346">
        <f>'7_Factores de emisión'!M13</f>
        <v>2.1800000000000002</v>
      </c>
      <c r="L118" s="346">
        <f>'7_Factores de emisión'!N13</f>
        <v>2.1800000000000002</v>
      </c>
      <c r="M118" s="346">
        <f>'7_Factores de emisión'!O13</f>
        <v>2.1800000000000002</v>
      </c>
      <c r="N118" s="346">
        <f>'7_Factores de emisión'!P13</f>
        <v>2.1800000000000002</v>
      </c>
      <c r="P118" s="347" t="e">
        <f t="shared" si="1"/>
        <v>#N/A</v>
      </c>
      <c r="Q118" s="348" t="str">
        <f>IF(ISNUMBER('2_Combustibles fósiles'!H65),'2_Combustibles fósiles'!H65*'2_Combustibles fósiles'!I65,IF(ISNUMBER('2_Combustibles fósiles'!G65),'2_Combustibles fósiles'!G65*'2_Combustibles fósiles'!I65,""))</f>
        <v/>
      </c>
      <c r="R118" s="532">
        <f>IF(ISNUMBER('2_Combustibles fósiles'!M65),('2_Combustibles fósiles'!M65*'2_Combustibles fósiles'!N65)/1000,0)</f>
        <v>0</v>
      </c>
    </row>
    <row r="119" spans="2:20" x14ac:dyDescent="0.25">
      <c r="C119" s="362">
        <f>'2_Combustibles fósiles'!F66</f>
        <v>0</v>
      </c>
      <c r="D119" s="358" t="s">
        <v>62</v>
      </c>
      <c r="E119" s="346">
        <f>'7_Factores de emisión'!G14</f>
        <v>2.0649999999999999</v>
      </c>
      <c r="F119" s="346">
        <f>'7_Factores de emisión'!H14</f>
        <v>2.0649999999999999</v>
      </c>
      <c r="G119" s="346">
        <f>'7_Factores de emisión'!I14</f>
        <v>2.0649999999999999</v>
      </c>
      <c r="H119" s="346">
        <f>'7_Factores de emisión'!J14</f>
        <v>2.0649999999999999</v>
      </c>
      <c r="I119" s="346">
        <f>'7_Factores de emisión'!K14</f>
        <v>2.0649999999999999</v>
      </c>
      <c r="J119" s="346">
        <f>'7_Factores de emisión'!L14</f>
        <v>2.0649999999999999</v>
      </c>
      <c r="K119" s="346">
        <f>'7_Factores de emisión'!M14</f>
        <v>2.0649999999999999</v>
      </c>
      <c r="L119" s="346">
        <f>'7_Factores de emisión'!N14</f>
        <v>2.0649999999999999</v>
      </c>
      <c r="M119" s="346">
        <f>'7_Factores de emisión'!O14</f>
        <v>2.0649999999999999</v>
      </c>
      <c r="N119" s="346">
        <f>'7_Factores de emisión'!P14</f>
        <v>2.0649999999999999</v>
      </c>
      <c r="P119" s="347" t="e">
        <f t="shared" si="1"/>
        <v>#N/A</v>
      </c>
      <c r="Q119" s="348" t="str">
        <f>IF(ISNUMBER('2_Combustibles fósiles'!H66),'2_Combustibles fósiles'!H66*'2_Combustibles fósiles'!I66,IF(ISNUMBER('2_Combustibles fósiles'!G66),'2_Combustibles fósiles'!G66*'2_Combustibles fósiles'!I66,""))</f>
        <v/>
      </c>
      <c r="R119" s="532">
        <f>IF(ISNUMBER('2_Combustibles fósiles'!M66),('2_Combustibles fósiles'!M66*'2_Combustibles fósiles'!N66)/1000,0)</f>
        <v>0</v>
      </c>
    </row>
    <row r="120" spans="2:20" x14ac:dyDescent="0.25">
      <c r="C120" s="362">
        <f>'2_Combustibles fósiles'!F67</f>
        <v>0</v>
      </c>
      <c r="D120" s="358" t="s">
        <v>63</v>
      </c>
      <c r="E120" s="346">
        <f>'7_Factores de emisión'!G15</f>
        <v>0.34399999999999997</v>
      </c>
      <c r="F120" s="346">
        <f>'7_Factores de emisión'!H15</f>
        <v>0.34399999999999997</v>
      </c>
      <c r="G120" s="346">
        <f>'7_Factores de emisión'!I15</f>
        <v>0.34399999999999997</v>
      </c>
      <c r="H120" s="346">
        <f>'7_Factores de emisión'!J15</f>
        <v>0.34399999999999997</v>
      </c>
      <c r="I120" s="346">
        <f>'7_Factores de emisión'!K15</f>
        <v>0.34399999999999997</v>
      </c>
      <c r="J120" s="346">
        <f>'7_Factores de emisión'!L15</f>
        <v>0.34399999999999997</v>
      </c>
      <c r="K120" s="346">
        <f>'7_Factores de emisión'!M15</f>
        <v>0.34399999999999997</v>
      </c>
      <c r="L120" s="346">
        <f>'7_Factores de emisión'!N15</f>
        <v>0.34399999999999997</v>
      </c>
      <c r="M120" s="346">
        <f>'7_Factores de emisión'!O15</f>
        <v>0.34399999999999997</v>
      </c>
      <c r="N120" s="346">
        <f>'7_Factores de emisión'!P15</f>
        <v>0.34399999999999997</v>
      </c>
      <c r="P120" s="347" t="e">
        <f t="shared" si="1"/>
        <v>#N/A</v>
      </c>
      <c r="Q120" s="348" t="str">
        <f>IF(ISNUMBER('2_Combustibles fósiles'!H67),'2_Combustibles fósiles'!H67*'2_Combustibles fósiles'!I67,IF(ISNUMBER('2_Combustibles fósiles'!G67),'2_Combustibles fósiles'!G67*'2_Combustibles fósiles'!I67,""))</f>
        <v/>
      </c>
      <c r="R120" s="532">
        <f>IF(ISNUMBER('2_Combustibles fósiles'!M67),('2_Combustibles fósiles'!M67*'2_Combustibles fósiles'!N67)/1000,0)</f>
        <v>0</v>
      </c>
    </row>
    <row r="121" spans="2:20" x14ac:dyDescent="0.25">
      <c r="C121" s="362">
        <f>'2_Combustibles fósiles'!F68</f>
        <v>0</v>
      </c>
      <c r="D121" s="358" t="s">
        <v>949</v>
      </c>
      <c r="E121" s="346">
        <f>'7_Factores de emisión'!G16</f>
        <v>0</v>
      </c>
      <c r="F121" s="346">
        <f>'7_Factores de emisión'!H16</f>
        <v>0</v>
      </c>
      <c r="G121" s="346">
        <f>'7_Factores de emisión'!I16</f>
        <v>0</v>
      </c>
      <c r="H121" s="346">
        <f>'7_Factores de emisión'!J16</f>
        <v>0</v>
      </c>
      <c r="I121" s="346">
        <f>'7_Factores de emisión'!K16</f>
        <v>0</v>
      </c>
      <c r="J121" s="346">
        <f>'7_Factores de emisión'!L16</f>
        <v>0</v>
      </c>
      <c r="K121" s="346">
        <f>'7_Factores de emisión'!M16</f>
        <v>0</v>
      </c>
      <c r="L121" s="346">
        <f>'7_Factores de emisión'!N16</f>
        <v>0</v>
      </c>
      <c r="M121" s="346">
        <f>'7_Factores de emisión'!O16</f>
        <v>0</v>
      </c>
      <c r="N121" s="346">
        <f>'7_Factores de emisión'!P16</f>
        <v>0</v>
      </c>
      <c r="P121" s="347" t="e">
        <f t="shared" si="1"/>
        <v>#N/A</v>
      </c>
      <c r="Q121" s="348" t="str">
        <f>IF(ISNUMBER('2_Combustibles fósiles'!H68),'2_Combustibles fósiles'!H68*'2_Combustibles fósiles'!I68,IF(ISNUMBER('2_Combustibles fósiles'!G68),'2_Combustibles fósiles'!G68*'2_Combustibles fósiles'!I68,""))</f>
        <v/>
      </c>
      <c r="R121" s="532">
        <f>IF(ISNUMBER('2_Combustibles fósiles'!M68),('2_Combustibles fósiles'!M68*'2_Combustibles fósiles'!N68)/1000,0)</f>
        <v>0</v>
      </c>
    </row>
    <row r="122" spans="2:20" x14ac:dyDescent="0.25">
      <c r="C122" s="362">
        <f>'2_Combustibles fósiles'!F69</f>
        <v>0</v>
      </c>
      <c r="D122" s="358" t="s">
        <v>665</v>
      </c>
      <c r="E122" s="346">
        <f>'7_Factores de emisión'!G17</f>
        <v>2.4670000000000001</v>
      </c>
      <c r="F122" s="346">
        <f>'7_Factores de emisión'!H17</f>
        <v>2.4670000000000001</v>
      </c>
      <c r="G122" s="346">
        <f>'7_Factores de emisión'!I17</f>
        <v>2.4670000000000001</v>
      </c>
      <c r="H122" s="346">
        <f>'7_Factores de emisión'!J17</f>
        <v>2.4670000000000001</v>
      </c>
      <c r="I122" s="346">
        <f>'7_Factores de emisión'!K17</f>
        <v>2.4670000000000001</v>
      </c>
      <c r="J122" s="346">
        <f>'7_Factores de emisión'!L17</f>
        <v>2.4670000000000001</v>
      </c>
      <c r="K122" s="346">
        <f>'7_Factores de emisión'!M17</f>
        <v>2.4670000000000001</v>
      </c>
      <c r="L122" s="346">
        <f>'7_Factores de emisión'!N17</f>
        <v>2.4670000000000001</v>
      </c>
      <c r="M122" s="346">
        <f>'7_Factores de emisión'!O17</f>
        <v>2.4670000000000001</v>
      </c>
      <c r="N122" s="346">
        <f>'7_Factores de emisión'!P17</f>
        <v>2.4670000000000001</v>
      </c>
      <c r="P122" s="347" t="e">
        <f t="shared" si="1"/>
        <v>#N/A</v>
      </c>
      <c r="Q122" s="348" t="str">
        <f>IF(ISNUMBER('2_Combustibles fósiles'!H69),'2_Combustibles fósiles'!H69*'2_Combustibles fósiles'!I69,IF(ISNUMBER('2_Combustibles fósiles'!G69),'2_Combustibles fósiles'!G69*'2_Combustibles fósiles'!I69,""))</f>
        <v/>
      </c>
      <c r="R122" s="532">
        <f>IF(ISNUMBER('2_Combustibles fósiles'!M69),('2_Combustibles fósiles'!M69*'2_Combustibles fósiles'!N69)/1000,0)</f>
        <v>0</v>
      </c>
    </row>
    <row r="123" spans="2:20" x14ac:dyDescent="0.25">
      <c r="C123" s="362">
        <f>'2_Combustibles fósiles'!F70</f>
        <v>0</v>
      </c>
      <c r="D123" s="358" t="s">
        <v>462</v>
      </c>
      <c r="E123" s="346">
        <f>'7_Factores de emisión'!G18</f>
        <v>2.387</v>
      </c>
      <c r="F123" s="346">
        <f>'7_Factores de emisión'!H18</f>
        <v>2.387</v>
      </c>
      <c r="G123" s="346">
        <f>'7_Factores de emisión'!I18</f>
        <v>2.387</v>
      </c>
      <c r="H123" s="346">
        <f>'7_Factores de emisión'!J18</f>
        <v>2.387</v>
      </c>
      <c r="I123" s="346">
        <f>'7_Factores de emisión'!K18</f>
        <v>2.387</v>
      </c>
      <c r="J123" s="346">
        <f>'7_Factores de emisión'!L18</f>
        <v>2.387</v>
      </c>
      <c r="K123" s="346">
        <f>'7_Factores de emisión'!M18</f>
        <v>2.387</v>
      </c>
      <c r="L123" s="346">
        <f>'7_Factores de emisión'!N18</f>
        <v>2.387</v>
      </c>
      <c r="M123" s="346">
        <f>'7_Factores de emisión'!O18</f>
        <v>2.387</v>
      </c>
      <c r="N123" s="346">
        <f>'7_Factores de emisión'!P18</f>
        <v>2.387</v>
      </c>
      <c r="P123" s="347" t="e">
        <f t="shared" si="1"/>
        <v>#N/A</v>
      </c>
      <c r="Q123" s="348" t="str">
        <f>IF(ISNUMBER('2_Combustibles fósiles'!H70),'2_Combustibles fósiles'!H70*'2_Combustibles fósiles'!I70,IF(ISNUMBER('2_Combustibles fósiles'!G70),'2_Combustibles fósiles'!G70*'2_Combustibles fósiles'!I70,""))</f>
        <v/>
      </c>
      <c r="R123" s="532">
        <f>IF(ISNUMBER('2_Combustibles fósiles'!M70),('2_Combustibles fósiles'!M70*'2_Combustibles fósiles'!N70)/1000,0)</f>
        <v>0</v>
      </c>
    </row>
    <row r="124" spans="2:20" x14ac:dyDescent="0.25">
      <c r="C124" s="362">
        <f>'2_Combustibles fósiles'!F71</f>
        <v>0</v>
      </c>
      <c r="D124" s="358" t="s">
        <v>900</v>
      </c>
      <c r="E124" s="346">
        <f>'7_Factores de emisión'!G19</f>
        <v>2.1219999999999999</v>
      </c>
      <c r="F124" s="346">
        <f>'7_Factores de emisión'!H19</f>
        <v>2.1219999999999999</v>
      </c>
      <c r="G124" s="346">
        <f>'7_Factores de emisión'!I19</f>
        <v>2.1219999999999999</v>
      </c>
      <c r="H124" s="346">
        <f>'7_Factores de emisión'!J19</f>
        <v>2.1219999999999999</v>
      </c>
      <c r="I124" s="346">
        <f>'7_Factores de emisión'!K19</f>
        <v>2.1219999999999999</v>
      </c>
      <c r="J124" s="346">
        <f>'7_Factores de emisión'!L19</f>
        <v>2.1219999999999999</v>
      </c>
      <c r="K124" s="346">
        <f>'7_Factores de emisión'!M19</f>
        <v>2.1219999999999999</v>
      </c>
      <c r="L124" s="346">
        <f>'7_Factores de emisión'!N19</f>
        <v>2.1219999999999999</v>
      </c>
      <c r="M124" s="346">
        <f>'7_Factores de emisión'!O19</f>
        <v>2.1219999999999999</v>
      </c>
      <c r="N124" s="346">
        <f>'7_Factores de emisión'!P19</f>
        <v>2.1219999999999999</v>
      </c>
      <c r="P124" s="347" t="e">
        <f t="shared" si="1"/>
        <v>#N/A</v>
      </c>
      <c r="Q124" s="348" t="str">
        <f>IF(ISNUMBER('2_Combustibles fósiles'!H71),'2_Combustibles fósiles'!H71*'2_Combustibles fósiles'!I71,IF(ISNUMBER('2_Combustibles fósiles'!G71),'2_Combustibles fósiles'!G71*'2_Combustibles fósiles'!I71,""))</f>
        <v/>
      </c>
      <c r="R124" s="532">
        <f>IF(ISNUMBER('2_Combustibles fósiles'!M71),('2_Combustibles fósiles'!M71*'2_Combustibles fósiles'!N71)/1000,0)</f>
        <v>0</v>
      </c>
    </row>
    <row r="125" spans="2:20" x14ac:dyDescent="0.25">
      <c r="C125" s="362">
        <f>'2_Combustibles fósiles'!F72</f>
        <v>0</v>
      </c>
      <c r="D125" s="358" t="s">
        <v>901</v>
      </c>
      <c r="E125" s="346">
        <f>'7_Factores de emisión'!G20</f>
        <v>1.857</v>
      </c>
      <c r="F125" s="346">
        <f>'7_Factores de emisión'!H20</f>
        <v>1.857</v>
      </c>
      <c r="G125" s="346">
        <f>'7_Factores de emisión'!I20</f>
        <v>1.857</v>
      </c>
      <c r="H125" s="346">
        <f>'7_Factores de emisión'!J20</f>
        <v>1.857</v>
      </c>
      <c r="I125" s="346">
        <f>'7_Factores de emisión'!K20</f>
        <v>1.857</v>
      </c>
      <c r="J125" s="346">
        <f>'7_Factores de emisión'!L20</f>
        <v>1.857</v>
      </c>
      <c r="K125" s="346">
        <f>'7_Factores de emisión'!M20</f>
        <v>1.857</v>
      </c>
      <c r="L125" s="346">
        <f>'7_Factores de emisión'!N20</f>
        <v>1.857</v>
      </c>
      <c r="M125" s="346">
        <f>'7_Factores de emisión'!O20</f>
        <v>1.857</v>
      </c>
      <c r="N125" s="346">
        <f>'7_Factores de emisión'!P20</f>
        <v>1.857</v>
      </c>
      <c r="P125" s="347" t="e">
        <f t="shared" si="1"/>
        <v>#N/A</v>
      </c>
      <c r="Q125" s="348" t="str">
        <f>IF(ISNUMBER('2_Combustibles fósiles'!H72),'2_Combustibles fósiles'!H72*'2_Combustibles fósiles'!I72,IF(ISNUMBER('2_Combustibles fósiles'!G72),'2_Combustibles fósiles'!G72*'2_Combustibles fósiles'!I72,""))</f>
        <v/>
      </c>
      <c r="R125" s="532">
        <f>IF(ISNUMBER('2_Combustibles fósiles'!M72),('2_Combustibles fósiles'!M72*'2_Combustibles fósiles'!N72)/1000,0)</f>
        <v>0</v>
      </c>
    </row>
    <row r="126" spans="2:20" x14ac:dyDescent="0.25">
      <c r="C126" s="362">
        <f>'2_Combustibles fósiles'!F73</f>
        <v>0</v>
      </c>
      <c r="D126" s="358" t="s">
        <v>902</v>
      </c>
      <c r="E126" s="346">
        <f>'7_Factores de emisión'!G21</f>
        <v>0</v>
      </c>
      <c r="F126" s="346">
        <f>'7_Factores de emisión'!H21</f>
        <v>0</v>
      </c>
      <c r="G126" s="346">
        <f>'7_Factores de emisión'!I21</f>
        <v>0</v>
      </c>
      <c r="H126" s="346">
        <f>'7_Factores de emisión'!J21</f>
        <v>0</v>
      </c>
      <c r="I126" s="346">
        <f>'7_Factores de emisión'!K21</f>
        <v>0</v>
      </c>
      <c r="J126" s="346">
        <f>'7_Factores de emisión'!L21</f>
        <v>0</v>
      </c>
      <c r="K126" s="346">
        <f>'7_Factores de emisión'!M21</f>
        <v>0</v>
      </c>
      <c r="L126" s="346">
        <f>'7_Factores de emisión'!N21</f>
        <v>0</v>
      </c>
      <c r="M126" s="346">
        <f>'7_Factores de emisión'!O21</f>
        <v>0</v>
      </c>
      <c r="N126" s="346">
        <f>'7_Factores de emisión'!P21</f>
        <v>0</v>
      </c>
      <c r="P126" s="347" t="e">
        <f t="shared" si="1"/>
        <v>#N/A</v>
      </c>
      <c r="Q126" s="348" t="str">
        <f>IF(ISNUMBER('2_Combustibles fósiles'!H73),'2_Combustibles fósiles'!H73*'2_Combustibles fósiles'!I73,IF(ISNUMBER('2_Combustibles fósiles'!G73),'2_Combustibles fósiles'!G73*'2_Combustibles fósiles'!I73,""))</f>
        <v/>
      </c>
      <c r="R126" s="532">
        <f>IF(ISNUMBER('2_Combustibles fósiles'!M73),('2_Combustibles fósiles'!M73*'2_Combustibles fósiles'!N73)/1000,0)</f>
        <v>0</v>
      </c>
    </row>
    <row r="127" spans="2:20" x14ac:dyDescent="0.25">
      <c r="C127" s="362">
        <f>'2_Combustibles fósiles'!F74</f>
        <v>0</v>
      </c>
      <c r="D127" s="358" t="s">
        <v>864</v>
      </c>
      <c r="E127" s="346">
        <f>'7_Factores de emisión'!G22</f>
        <v>0</v>
      </c>
      <c r="F127" s="346">
        <f>'7_Factores de emisión'!H22</f>
        <v>0</v>
      </c>
      <c r="G127" s="346">
        <f>'7_Factores de emisión'!I22</f>
        <v>0</v>
      </c>
      <c r="H127" s="346">
        <f>'7_Factores de emisión'!J22</f>
        <v>0</v>
      </c>
      <c r="I127" s="346">
        <f>'7_Factores de emisión'!K22</f>
        <v>0</v>
      </c>
      <c r="J127" s="346">
        <f>'7_Factores de emisión'!L22</f>
        <v>0</v>
      </c>
      <c r="K127" s="346">
        <f>'7_Factores de emisión'!M22</f>
        <v>0</v>
      </c>
      <c r="L127" s="346">
        <f>'7_Factores de emisión'!N22</f>
        <v>0</v>
      </c>
      <c r="M127" s="346">
        <f>'7_Factores de emisión'!O22</f>
        <v>0</v>
      </c>
      <c r="N127" s="346">
        <f>'7_Factores de emisión'!P22</f>
        <v>0</v>
      </c>
      <c r="P127" s="347" t="e">
        <f t="shared" si="1"/>
        <v>#N/A</v>
      </c>
      <c r="Q127" s="348" t="str">
        <f>IF(ISNUMBER('2_Combustibles fósiles'!H74),'2_Combustibles fósiles'!H74*'2_Combustibles fósiles'!I74,IF(ISNUMBER('2_Combustibles fósiles'!G74),'2_Combustibles fósiles'!G74*'2_Combustibles fósiles'!I74,""))</f>
        <v/>
      </c>
      <c r="R127" s="532">
        <f>IF(ISNUMBER('2_Combustibles fósiles'!M74),('2_Combustibles fósiles'!M74*'2_Combustibles fósiles'!N74)/1000,0)</f>
        <v>0</v>
      </c>
    </row>
    <row r="128" spans="2:20" x14ac:dyDescent="0.25">
      <c r="C128" s="362">
        <f>'2_Combustibles fósiles'!F75</f>
        <v>0</v>
      </c>
      <c r="D128" s="358" t="s">
        <v>865</v>
      </c>
      <c r="E128" s="346">
        <f>'7_Factores de emisión'!G24</f>
        <v>0.182</v>
      </c>
      <c r="F128" s="346">
        <f>'7_Factores de emisión'!H24</f>
        <v>0.182</v>
      </c>
      <c r="G128" s="346">
        <f>'7_Factores de emisión'!I24</f>
        <v>0.182</v>
      </c>
      <c r="H128" s="346">
        <f>'7_Factores de emisión'!J24</f>
        <v>0.182</v>
      </c>
      <c r="I128" s="346">
        <f>'7_Factores de emisión'!K24</f>
        <v>0.182</v>
      </c>
      <c r="J128" s="346">
        <f>'7_Factores de emisión'!L24</f>
        <v>0.182</v>
      </c>
      <c r="K128" s="346">
        <f>'7_Factores de emisión'!M24</f>
        <v>0.182</v>
      </c>
      <c r="L128" s="346">
        <f>'7_Factores de emisión'!N24</f>
        <v>0.183</v>
      </c>
      <c r="M128" s="346">
        <f>'7_Factores de emisión'!O24</f>
        <v>0.183</v>
      </c>
      <c r="N128" s="346">
        <f>'7_Factores de emisión'!P24</f>
        <v>0.182</v>
      </c>
      <c r="O128" s="386"/>
      <c r="P128" s="347" t="e">
        <f t="shared" si="1"/>
        <v>#N/A</v>
      </c>
      <c r="Q128" s="348" t="str">
        <f>IF(ISNUMBER('2_Combustibles fósiles'!H75),'2_Combustibles fósiles'!H75*'2_Combustibles fósiles'!I75,IF(ISNUMBER('2_Combustibles fósiles'!G75),'2_Combustibles fósiles'!G75*'2_Combustibles fósiles'!I75,""))</f>
        <v/>
      </c>
      <c r="R128" s="532">
        <f>IF(ISNUMBER('2_Combustibles fósiles'!M75),('2_Combustibles fósiles'!M75*'2_Combustibles fósiles'!N75)/1000,0)</f>
        <v>0</v>
      </c>
    </row>
    <row r="129" spans="1:20" x14ac:dyDescent="0.25">
      <c r="C129" s="362">
        <f>'2_Combustibles fósiles'!F76</f>
        <v>0</v>
      </c>
      <c r="D129" s="358" t="s">
        <v>866</v>
      </c>
      <c r="E129" s="346">
        <f>'7_Factores de emisión'!G25</f>
        <v>0.182</v>
      </c>
      <c r="F129" s="346">
        <f>'7_Factores de emisión'!H25</f>
        <v>0.182</v>
      </c>
      <c r="G129" s="346">
        <f>'7_Factores de emisión'!I25</f>
        <v>0.182</v>
      </c>
      <c r="H129" s="346">
        <f>'7_Factores de emisión'!J25</f>
        <v>0.182</v>
      </c>
      <c r="I129" s="346">
        <f>'7_Factores de emisión'!K25</f>
        <v>0.182</v>
      </c>
      <c r="J129" s="346">
        <f>'7_Factores de emisión'!L25</f>
        <v>0.182</v>
      </c>
      <c r="K129" s="346">
        <f>'7_Factores de emisión'!M25</f>
        <v>0.182</v>
      </c>
      <c r="L129" s="346">
        <f>'7_Factores de emisión'!N25</f>
        <v>0.183</v>
      </c>
      <c r="M129" s="346">
        <f>'7_Factores de emisión'!O25</f>
        <v>0.183</v>
      </c>
      <c r="N129" s="346">
        <f>'7_Factores de emisión'!P25</f>
        <v>0.182</v>
      </c>
      <c r="P129" s="347" t="e">
        <f t="shared" si="1"/>
        <v>#N/A</v>
      </c>
      <c r="Q129" s="348" t="str">
        <f>IF(ISNUMBER('2_Combustibles fósiles'!H76),'2_Combustibles fósiles'!H76*'2_Combustibles fósiles'!I76,IF(ISNUMBER('2_Combustibles fósiles'!G76),'2_Combustibles fósiles'!G76*'2_Combustibles fósiles'!I76,""))</f>
        <v/>
      </c>
      <c r="R129" s="532">
        <f>IF(ISNUMBER('2_Combustibles fósiles'!M76),('2_Combustibles fósiles'!M76*'2_Combustibles fósiles'!N76)/1000,0)</f>
        <v>0</v>
      </c>
    </row>
    <row r="130" spans="1:20" x14ac:dyDescent="0.25">
      <c r="C130" s="362">
        <f>'2_Combustibles fósiles'!F77</f>
        <v>0</v>
      </c>
      <c r="D130" s="358" t="s">
        <v>862</v>
      </c>
      <c r="E130" s="346">
        <f>'7_Factores de emisión'!G26</f>
        <v>1.671</v>
      </c>
      <c r="F130" s="346">
        <f>'7_Factores de emisión'!H26</f>
        <v>1.671</v>
      </c>
      <c r="G130" s="346">
        <f>'7_Factores de emisión'!I26</f>
        <v>1.671</v>
      </c>
      <c r="H130" s="346">
        <f>'7_Factores de emisión'!J26</f>
        <v>1.671</v>
      </c>
      <c r="I130" s="346">
        <f>'7_Factores de emisión'!K26</f>
        <v>1.671</v>
      </c>
      <c r="J130" s="346">
        <f>'7_Factores de emisión'!L26</f>
        <v>1.671</v>
      </c>
      <c r="K130" s="346">
        <f>'7_Factores de emisión'!M26</f>
        <v>1.671</v>
      </c>
      <c r="L130" s="346">
        <f>'7_Factores de emisión'!N26</f>
        <v>1.671</v>
      </c>
      <c r="M130" s="346">
        <f>'7_Factores de emisión'!O26</f>
        <v>1.671</v>
      </c>
      <c r="N130" s="346">
        <f>'7_Factores de emisión'!P26</f>
        <v>1.671</v>
      </c>
      <c r="O130" s="386"/>
      <c r="P130" s="347" t="e">
        <f t="shared" si="1"/>
        <v>#N/A</v>
      </c>
      <c r="Q130" s="348" t="str">
        <f>IF(ISNUMBER('2_Combustibles fósiles'!H77),'2_Combustibles fósiles'!H77*'2_Combustibles fósiles'!I77,IF(ISNUMBER('2_Combustibles fósiles'!G77),'2_Combustibles fósiles'!G77*'2_Combustibles fósiles'!I77,""))</f>
        <v/>
      </c>
      <c r="R130" s="532">
        <f>IF(ISNUMBER('2_Combustibles fósiles'!M77),('2_Combustibles fósiles'!M77*'2_Combustibles fósiles'!N77)/1000,0)</f>
        <v>0</v>
      </c>
    </row>
    <row r="131" spans="1:20" x14ac:dyDescent="0.25">
      <c r="C131" s="362">
        <f>'2_Combustibles fósiles'!F78</f>
        <v>0</v>
      </c>
      <c r="D131" s="358" t="s">
        <v>867</v>
      </c>
      <c r="E131" s="346">
        <f>'7_Factores de emisión'!G27</f>
        <v>0</v>
      </c>
      <c r="F131" s="346">
        <f>'7_Factores de emisión'!H27</f>
        <v>0</v>
      </c>
      <c r="G131" s="346">
        <f>'7_Factores de emisión'!I27</f>
        <v>0</v>
      </c>
      <c r="H131" s="346">
        <f>'7_Factores de emisión'!J27</f>
        <v>0</v>
      </c>
      <c r="I131" s="346">
        <f>'7_Factores de emisión'!K27</f>
        <v>0</v>
      </c>
      <c r="J131" s="346">
        <f>'7_Factores de emisión'!L27</f>
        <v>0</v>
      </c>
      <c r="K131" s="346">
        <f>'7_Factores de emisión'!M27</f>
        <v>0</v>
      </c>
      <c r="L131" s="346">
        <f>'7_Factores de emisión'!N27</f>
        <v>0</v>
      </c>
      <c r="M131" s="346">
        <f>'7_Factores de emisión'!O27</f>
        <v>0</v>
      </c>
      <c r="N131" s="346">
        <f>'7_Factores de emisión'!P27</f>
        <v>0</v>
      </c>
      <c r="O131" s="386"/>
      <c r="P131" s="347" t="e">
        <f t="shared" si="1"/>
        <v>#N/A</v>
      </c>
      <c r="Q131" s="348" t="str">
        <f>IF(ISNUMBER('2_Combustibles fósiles'!H78),'2_Combustibles fósiles'!H78*'2_Combustibles fósiles'!I78,IF(ISNUMBER('2_Combustibles fósiles'!G78),'2_Combustibles fósiles'!G78*'2_Combustibles fósiles'!I78,""))</f>
        <v/>
      </c>
      <c r="R131" s="532">
        <f>IF(ISNUMBER('2_Combustibles fósiles'!M78),('2_Combustibles fósiles'!M78*'2_Combustibles fósiles'!N78)/1000,0)</f>
        <v>0</v>
      </c>
    </row>
    <row r="132" spans="1:20" x14ac:dyDescent="0.25">
      <c r="C132" s="362">
        <f>'2_Combustibles fósiles'!F79</f>
        <v>0</v>
      </c>
      <c r="D132" s="358" t="s">
        <v>625</v>
      </c>
      <c r="E132" s="346">
        <f>'7_Factores de emisión'!G30</f>
        <v>3.1269999999999998</v>
      </c>
      <c r="F132" s="346">
        <f>'7_Factores de emisión'!H30</f>
        <v>3.1269999999999998</v>
      </c>
      <c r="G132" s="346">
        <f>'7_Factores de emisión'!I30</f>
        <v>3.1269999999999998</v>
      </c>
      <c r="H132" s="346">
        <f>'7_Factores de emisión'!J30</f>
        <v>3.1269999999999998</v>
      </c>
      <c r="I132" s="346">
        <f>'7_Factores de emisión'!K30</f>
        <v>3.1269999999999998</v>
      </c>
      <c r="J132" s="346">
        <f>'7_Factores de emisión'!L30</f>
        <v>3.1269999999999998</v>
      </c>
      <c r="K132" s="346">
        <f>'7_Factores de emisión'!M30</f>
        <v>3.1269999999999998</v>
      </c>
      <c r="L132" s="346">
        <f>'7_Factores de emisión'!N30</f>
        <v>3.1269999999999998</v>
      </c>
      <c r="M132" s="346">
        <f>'7_Factores de emisión'!O30</f>
        <v>3.1269999999999998</v>
      </c>
      <c r="N132" s="346">
        <f>'7_Factores de emisión'!P30</f>
        <v>3.1269999999999998</v>
      </c>
      <c r="O132" s="386"/>
      <c r="P132" s="347" t="e">
        <f t="shared" si="1"/>
        <v>#N/A</v>
      </c>
      <c r="Q132" s="348" t="str">
        <f>IF(ISNUMBER('2_Combustibles fósiles'!H79),'2_Combustibles fósiles'!H79*'2_Combustibles fósiles'!I79,IF(ISNUMBER('2_Combustibles fósiles'!G79),'2_Combustibles fósiles'!G79*'2_Combustibles fósiles'!I79,""))</f>
        <v/>
      </c>
      <c r="R132" s="532">
        <f>IF(ISNUMBER('2_Combustibles fósiles'!M79),('2_Combustibles fósiles'!M79*'2_Combustibles fósiles'!N79)/1000,0)</f>
        <v>0</v>
      </c>
    </row>
    <row r="133" spans="1:20" x14ac:dyDescent="0.25">
      <c r="C133" s="362">
        <f>'2_Combustibles fósiles'!F80</f>
        <v>0</v>
      </c>
      <c r="D133" s="594" t="s">
        <v>64</v>
      </c>
      <c r="E133" s="346" t="s">
        <v>278</v>
      </c>
      <c r="F133" s="346" t="s">
        <v>278</v>
      </c>
      <c r="G133" s="346" t="s">
        <v>278</v>
      </c>
      <c r="H133" s="346" t="s">
        <v>278</v>
      </c>
      <c r="I133" s="346" t="s">
        <v>278</v>
      </c>
      <c r="J133" s="346" t="s">
        <v>278</v>
      </c>
      <c r="K133" s="346" t="s">
        <v>278</v>
      </c>
      <c r="L133" s="346" t="s">
        <v>278</v>
      </c>
      <c r="M133" s="346" t="s">
        <v>278</v>
      </c>
      <c r="N133" s="346" t="s">
        <v>278</v>
      </c>
      <c r="O133" s="386"/>
      <c r="P133" s="347" t="e">
        <f>VLOOKUP(C133,$D$115:$N$133,$F$2-2008,0)</f>
        <v>#N/A</v>
      </c>
      <c r="Q133" s="348" t="str">
        <f>IF(ISNUMBER('2_Combustibles fósiles'!H80),'2_Combustibles fósiles'!H80*'2_Combustibles fósiles'!I80,IF(ISNUMBER('2_Combustibles fósiles'!G80),'2_Combustibles fósiles'!G80*'2_Combustibles fósiles'!I80,""))</f>
        <v/>
      </c>
      <c r="R133" s="532">
        <f>IF(ISNUMBER('2_Combustibles fósiles'!M80),('2_Combustibles fósiles'!M80*'2_Combustibles fósiles'!N80)/1000,0)</f>
        <v>0</v>
      </c>
    </row>
    <row r="134" spans="1:20" x14ac:dyDescent="0.25">
      <c r="C134" s="362">
        <f>'2_Combustibles fósiles'!F81</f>
        <v>0</v>
      </c>
      <c r="D134" s="357"/>
      <c r="E134" s="357"/>
      <c r="N134" s="386"/>
      <c r="O134" s="386"/>
      <c r="P134" s="347" t="e">
        <f t="shared" si="1"/>
        <v>#N/A</v>
      </c>
      <c r="Q134" s="348" t="str">
        <f>IF(ISNUMBER('2_Combustibles fósiles'!H81),'2_Combustibles fósiles'!H81*'2_Combustibles fósiles'!I81,IF(ISNUMBER('2_Combustibles fósiles'!G81),'2_Combustibles fósiles'!G81*'2_Combustibles fósiles'!I81,""))</f>
        <v/>
      </c>
      <c r="R134" s="532">
        <f>IF(ISNUMBER('2_Combustibles fósiles'!M81),('2_Combustibles fósiles'!M81*'2_Combustibles fósiles'!N81)/1000,0)</f>
        <v>0</v>
      </c>
    </row>
    <row r="135" spans="1:20" x14ac:dyDescent="0.25">
      <c r="Q135" s="460">
        <f>'2_Combustibles fósiles'!J82</f>
        <v>0</v>
      </c>
      <c r="R135" s="390">
        <f>'2_Combustibles fósiles'!O82</f>
        <v>0</v>
      </c>
    </row>
    <row r="136" spans="1:20" x14ac:dyDescent="0.25">
      <c r="A136" s="342" t="s">
        <v>463</v>
      </c>
    </row>
    <row r="137" spans="1:20" ht="24.75" customHeight="1" x14ac:dyDescent="0.25">
      <c r="C137" s="353" t="s">
        <v>465</v>
      </c>
      <c r="D137" s="355" t="s">
        <v>275</v>
      </c>
      <c r="E137" s="355" t="s">
        <v>334</v>
      </c>
      <c r="F137" s="355" t="s">
        <v>275</v>
      </c>
      <c r="G137" s="355" t="s">
        <v>958</v>
      </c>
      <c r="H137" s="349" t="s">
        <v>271</v>
      </c>
      <c r="I137" s="349" t="s">
        <v>985</v>
      </c>
      <c r="K137" s="355" t="s">
        <v>271</v>
      </c>
      <c r="L137" s="355" t="s">
        <v>271</v>
      </c>
      <c r="M137" s="355" t="s">
        <v>271</v>
      </c>
      <c r="T137" s="539" t="s">
        <v>895</v>
      </c>
    </row>
    <row r="138" spans="1:20" x14ac:dyDescent="0.25">
      <c r="C138" s="362">
        <f>'3_Fluorados'!F12</f>
        <v>0</v>
      </c>
      <c r="D138" s="358" t="str">
        <f>'7_Factores de emisión'!F92</f>
        <v>CH2F3</v>
      </c>
      <c r="E138" s="358" t="str">
        <f>'7_Factores de emisión'!E92</f>
        <v>HFC-23</v>
      </c>
      <c r="F138" s="358" t="str">
        <f>D138</f>
        <v>CH2F3</v>
      </c>
      <c r="G138" s="359">
        <f>'7_Factores de emisión'!G92</f>
        <v>14800</v>
      </c>
      <c r="H138" s="363" t="e">
        <f t="shared" ref="H138:H159" si="2">VLOOKUP(C138,$E$138:$G$181,2,0)</f>
        <v>#N/A</v>
      </c>
      <c r="I138" s="363" t="e">
        <f t="shared" ref="I138:I159" si="3">VLOOKUP(C138,$E$138:$G$181,3,0)</f>
        <v>#N/A</v>
      </c>
      <c r="K138" s="358" t="e">
        <f t="shared" ref="K138:K159" si="4">VLOOKUP(C138,$E$138:$F$181,2,0)</f>
        <v>#N/A</v>
      </c>
      <c r="L138" s="358" t="b">
        <f>ISNONTEXT(K138)</f>
        <v>1</v>
      </c>
      <c r="M138" s="356" t="str">
        <f>IF(L138=FALSE,K138,"")</f>
        <v/>
      </c>
      <c r="T138" s="538">
        <f>'3_Fluorados'!O12</f>
        <v>0</v>
      </c>
    </row>
    <row r="139" spans="1:20" x14ac:dyDescent="0.25">
      <c r="C139" s="362">
        <f>'3_Fluorados'!F13</f>
        <v>0</v>
      </c>
      <c r="D139" s="358" t="str">
        <f>'7_Factores de emisión'!F93</f>
        <v>CH2F2</v>
      </c>
      <c r="E139" s="358" t="str">
        <f>'7_Factores de emisión'!E93</f>
        <v>HFC-32</v>
      </c>
      <c r="F139" s="358" t="str">
        <f t="shared" ref="F139:F175" si="5">D139</f>
        <v>CH2F2</v>
      </c>
      <c r="G139" s="359">
        <f>'7_Factores de emisión'!G93</f>
        <v>675</v>
      </c>
      <c r="H139" s="363" t="e">
        <f t="shared" si="2"/>
        <v>#N/A</v>
      </c>
      <c r="I139" s="363" t="e">
        <f t="shared" si="3"/>
        <v>#N/A</v>
      </c>
      <c r="K139" s="358" t="e">
        <f t="shared" si="4"/>
        <v>#N/A</v>
      </c>
      <c r="L139" s="358" t="b">
        <f t="shared" ref="L139:L159" si="6">ISNONTEXT(K139)</f>
        <v>1</v>
      </c>
      <c r="M139" s="356" t="str">
        <f t="shared" ref="M139:M159" si="7">IF(L139=FALSE,K139,"")</f>
        <v/>
      </c>
    </row>
    <row r="140" spans="1:20" x14ac:dyDescent="0.25">
      <c r="C140" s="362">
        <f>'3_Fluorados'!F14</f>
        <v>0</v>
      </c>
      <c r="D140" s="358" t="str">
        <f>'7_Factores de emisión'!F94</f>
        <v>CH3F</v>
      </c>
      <c r="E140" s="358" t="str">
        <f>'7_Factores de emisión'!E94</f>
        <v>HFC-41</v>
      </c>
      <c r="F140" s="358" t="str">
        <f t="shared" si="5"/>
        <v>CH3F</v>
      </c>
      <c r="G140" s="359">
        <f>'7_Factores de emisión'!G94</f>
        <v>92</v>
      </c>
      <c r="H140" s="363" t="e">
        <f t="shared" si="2"/>
        <v>#N/A</v>
      </c>
      <c r="I140" s="363" t="e">
        <f t="shared" si="3"/>
        <v>#N/A</v>
      </c>
      <c r="K140" s="358" t="e">
        <f t="shared" si="4"/>
        <v>#N/A</v>
      </c>
      <c r="L140" s="358" t="b">
        <f t="shared" si="6"/>
        <v>1</v>
      </c>
      <c r="M140" s="356" t="str">
        <f t="shared" si="7"/>
        <v/>
      </c>
    </row>
    <row r="141" spans="1:20" x14ac:dyDescent="0.25">
      <c r="C141" s="362">
        <f>'3_Fluorados'!F15</f>
        <v>0</v>
      </c>
      <c r="D141" s="358" t="str">
        <f>'7_Factores de emisión'!F95</f>
        <v>C2HF5</v>
      </c>
      <c r="E141" s="358" t="str">
        <f>'7_Factores de emisión'!E95</f>
        <v>HFC-125</v>
      </c>
      <c r="F141" s="358" t="str">
        <f t="shared" si="5"/>
        <v>C2HF5</v>
      </c>
      <c r="G141" s="359">
        <f>'7_Factores de emisión'!G95</f>
        <v>3500</v>
      </c>
      <c r="H141" s="363" t="e">
        <f t="shared" si="2"/>
        <v>#N/A</v>
      </c>
      <c r="I141" s="363" t="e">
        <f t="shared" si="3"/>
        <v>#N/A</v>
      </c>
      <c r="K141" s="358" t="e">
        <f t="shared" si="4"/>
        <v>#N/A</v>
      </c>
      <c r="L141" s="358" t="b">
        <f t="shared" si="6"/>
        <v>1</v>
      </c>
      <c r="M141" s="356" t="str">
        <f t="shared" si="7"/>
        <v/>
      </c>
    </row>
    <row r="142" spans="1:20" x14ac:dyDescent="0.25">
      <c r="C142" s="362">
        <f>'3_Fluorados'!F16</f>
        <v>0</v>
      </c>
      <c r="D142" s="358" t="str">
        <f>'7_Factores de emisión'!F96</f>
        <v>C2H2F4</v>
      </c>
      <c r="E142" s="358" t="str">
        <f>'7_Factores de emisión'!E96</f>
        <v>HFC-134</v>
      </c>
      <c r="F142" s="358" t="str">
        <f t="shared" si="5"/>
        <v>C2H2F4</v>
      </c>
      <c r="G142" s="359">
        <f>'7_Factores de emisión'!G96</f>
        <v>1100</v>
      </c>
      <c r="H142" s="363" t="e">
        <f t="shared" si="2"/>
        <v>#N/A</v>
      </c>
      <c r="I142" s="363" t="e">
        <f t="shared" si="3"/>
        <v>#N/A</v>
      </c>
      <c r="K142" s="358" t="e">
        <f t="shared" si="4"/>
        <v>#N/A</v>
      </c>
      <c r="L142" s="358" t="b">
        <f t="shared" si="6"/>
        <v>1</v>
      </c>
      <c r="M142" s="356" t="str">
        <f t="shared" si="7"/>
        <v/>
      </c>
    </row>
    <row r="143" spans="1:20" x14ac:dyDescent="0.25">
      <c r="C143" s="362">
        <f>'3_Fluorados'!F17</f>
        <v>0</v>
      </c>
      <c r="D143" s="358" t="str">
        <f>'7_Factores de emisión'!F97</f>
        <v>CH2FCF3</v>
      </c>
      <c r="E143" s="358" t="str">
        <f>'7_Factores de emisión'!E97</f>
        <v>HFC-134a</v>
      </c>
      <c r="F143" s="358" t="str">
        <f t="shared" si="5"/>
        <v>CH2FCF3</v>
      </c>
      <c r="G143" s="359">
        <f>'7_Factores de emisión'!G97</f>
        <v>1430</v>
      </c>
      <c r="H143" s="363" t="e">
        <f t="shared" si="2"/>
        <v>#N/A</v>
      </c>
      <c r="I143" s="363" t="e">
        <f t="shared" si="3"/>
        <v>#N/A</v>
      </c>
      <c r="K143" s="358" t="e">
        <f t="shared" si="4"/>
        <v>#N/A</v>
      </c>
      <c r="L143" s="358" t="b">
        <f t="shared" si="6"/>
        <v>1</v>
      </c>
      <c r="M143" s="356" t="str">
        <f t="shared" si="7"/>
        <v/>
      </c>
    </row>
    <row r="144" spans="1:20" x14ac:dyDescent="0.25">
      <c r="C144" s="362">
        <f>'3_Fluorados'!F18</f>
        <v>0</v>
      </c>
      <c r="D144" s="358" t="str">
        <f>'7_Factores de emisión'!F98</f>
        <v>C2H3F3.</v>
      </c>
      <c r="E144" s="358" t="str">
        <f>'7_Factores de emisión'!E98</f>
        <v>HFC-143</v>
      </c>
      <c r="F144" s="358" t="str">
        <f t="shared" si="5"/>
        <v>C2H3F3.</v>
      </c>
      <c r="G144" s="359">
        <f>'7_Factores de emisión'!G98</f>
        <v>353</v>
      </c>
      <c r="H144" s="363" t="e">
        <f t="shared" si="2"/>
        <v>#N/A</v>
      </c>
      <c r="I144" s="363" t="e">
        <f t="shared" si="3"/>
        <v>#N/A</v>
      </c>
      <c r="K144" s="358" t="e">
        <f t="shared" si="4"/>
        <v>#N/A</v>
      </c>
      <c r="L144" s="358" t="b">
        <f t="shared" si="6"/>
        <v>1</v>
      </c>
      <c r="M144" s="356" t="str">
        <f t="shared" si="7"/>
        <v/>
      </c>
    </row>
    <row r="145" spans="3:13" x14ac:dyDescent="0.25">
      <c r="C145" s="362">
        <f>'3_Fluorados'!F19</f>
        <v>0</v>
      </c>
      <c r="D145" s="358" t="str">
        <f>'7_Factores de emisión'!F99</f>
        <v>C2H3F3</v>
      </c>
      <c r="E145" s="358" t="str">
        <f>'7_Factores de emisión'!E99</f>
        <v>HFC-143a</v>
      </c>
      <c r="F145" s="358" t="str">
        <f t="shared" si="5"/>
        <v>C2H3F3</v>
      </c>
      <c r="G145" s="359">
        <f>'7_Factores de emisión'!G99</f>
        <v>4470</v>
      </c>
      <c r="H145" s="363" t="e">
        <f t="shared" si="2"/>
        <v>#N/A</v>
      </c>
      <c r="I145" s="363" t="e">
        <f t="shared" si="3"/>
        <v>#N/A</v>
      </c>
      <c r="K145" s="358" t="e">
        <f t="shared" si="4"/>
        <v>#N/A</v>
      </c>
      <c r="L145" s="358" t="b">
        <f t="shared" si="6"/>
        <v>1</v>
      </c>
      <c r="M145" s="356" t="str">
        <f t="shared" si="7"/>
        <v/>
      </c>
    </row>
    <row r="146" spans="3:13" x14ac:dyDescent="0.25">
      <c r="C146" s="362">
        <f>'3_Fluorados'!F20</f>
        <v>0</v>
      </c>
      <c r="D146" s="358" t="str">
        <f>'7_Factores de emisión'!F100</f>
        <v>CH2FCH2F</v>
      </c>
      <c r="E146" s="358" t="str">
        <f>'7_Factores de emisión'!E100</f>
        <v>HFC-152</v>
      </c>
      <c r="F146" s="358" t="str">
        <f t="shared" si="5"/>
        <v>CH2FCH2F</v>
      </c>
      <c r="G146" s="359">
        <f>'7_Factores de emisión'!G100</f>
        <v>53</v>
      </c>
      <c r="H146" s="363" t="e">
        <f t="shared" si="2"/>
        <v>#N/A</v>
      </c>
      <c r="I146" s="363" t="e">
        <f t="shared" si="3"/>
        <v>#N/A</v>
      </c>
      <c r="K146" s="358" t="e">
        <f t="shared" si="4"/>
        <v>#N/A</v>
      </c>
      <c r="L146" s="358" t="b">
        <f t="shared" si="6"/>
        <v>1</v>
      </c>
      <c r="M146" s="356" t="str">
        <f t="shared" si="7"/>
        <v/>
      </c>
    </row>
    <row r="147" spans="3:13" x14ac:dyDescent="0.25">
      <c r="C147" s="362">
        <f>'3_Fluorados'!F21</f>
        <v>0</v>
      </c>
      <c r="D147" s="358" t="str">
        <f>'7_Factores de emisión'!F101</f>
        <v>C2H4F2</v>
      </c>
      <c r="E147" s="358" t="str">
        <f>'7_Factores de emisión'!E101</f>
        <v>HFC-152a</v>
      </c>
      <c r="F147" s="358" t="str">
        <f t="shared" si="5"/>
        <v>C2H4F2</v>
      </c>
      <c r="G147" s="359">
        <f>'7_Factores de emisión'!G101</f>
        <v>124</v>
      </c>
      <c r="H147" s="363" t="e">
        <f t="shared" si="2"/>
        <v>#N/A</v>
      </c>
      <c r="I147" s="363" t="e">
        <f t="shared" si="3"/>
        <v>#N/A</v>
      </c>
      <c r="K147" s="358" t="e">
        <f t="shared" si="4"/>
        <v>#N/A</v>
      </c>
      <c r="L147" s="358" t="b">
        <f t="shared" si="6"/>
        <v>1</v>
      </c>
      <c r="M147" s="356" t="str">
        <f t="shared" si="7"/>
        <v/>
      </c>
    </row>
    <row r="148" spans="3:13" x14ac:dyDescent="0.25">
      <c r="C148" s="362">
        <f>'3_Fluorados'!F22</f>
        <v>0</v>
      </c>
      <c r="D148" s="358" t="str">
        <f>'7_Factores de emisión'!F102</f>
        <v>C2H2F</v>
      </c>
      <c r="E148" s="358" t="str">
        <f>'7_Factores de emisión'!E102</f>
        <v>HFC-161</v>
      </c>
      <c r="F148" s="358" t="str">
        <f t="shared" si="5"/>
        <v>C2H2F</v>
      </c>
      <c r="G148" s="359">
        <f>'7_Factores de emisión'!G102</f>
        <v>12</v>
      </c>
      <c r="H148" s="363" t="e">
        <f t="shared" si="2"/>
        <v>#N/A</v>
      </c>
      <c r="I148" s="363" t="e">
        <f t="shared" si="3"/>
        <v>#N/A</v>
      </c>
      <c r="K148" s="358" t="e">
        <f t="shared" si="4"/>
        <v>#N/A</v>
      </c>
      <c r="L148" s="358" t="b">
        <f t="shared" si="6"/>
        <v>1</v>
      </c>
      <c r="M148" s="356" t="str">
        <f t="shared" si="7"/>
        <v/>
      </c>
    </row>
    <row r="149" spans="3:13" x14ac:dyDescent="0.25">
      <c r="C149" s="362">
        <f>'3_Fluorados'!F23</f>
        <v>0</v>
      </c>
      <c r="D149" s="358" t="str">
        <f>'7_Factores de emisión'!F103</f>
        <v>C3HF7</v>
      </c>
      <c r="E149" s="358" t="str">
        <f>'7_Factores de emisión'!E103</f>
        <v>HFC-227ea</v>
      </c>
      <c r="F149" s="358" t="str">
        <f t="shared" si="5"/>
        <v>C3HF7</v>
      </c>
      <c r="G149" s="359">
        <f>'7_Factores de emisión'!G103</f>
        <v>3220</v>
      </c>
      <c r="H149" s="363" t="e">
        <f t="shared" si="2"/>
        <v>#N/A</v>
      </c>
      <c r="I149" s="363" t="e">
        <f t="shared" si="3"/>
        <v>#N/A</v>
      </c>
      <c r="K149" s="358" t="e">
        <f t="shared" si="4"/>
        <v>#N/A</v>
      </c>
      <c r="L149" s="358" t="b">
        <f t="shared" si="6"/>
        <v>1</v>
      </c>
      <c r="M149" s="356" t="str">
        <f t="shared" si="7"/>
        <v/>
      </c>
    </row>
    <row r="150" spans="3:13" x14ac:dyDescent="0.25">
      <c r="C150" s="362">
        <f>'3_Fluorados'!F24</f>
        <v>0</v>
      </c>
      <c r="D150" s="358" t="str">
        <f>'7_Factores de emisión'!F104</f>
        <v>CH2FCF2CF3</v>
      </c>
      <c r="E150" s="358" t="str">
        <f>'7_Factores de emisión'!E104</f>
        <v>HFC-236cb</v>
      </c>
      <c r="F150" s="358" t="str">
        <f t="shared" si="5"/>
        <v>CH2FCF2CF3</v>
      </c>
      <c r="G150" s="359">
        <f>'7_Factores de emisión'!G104</f>
        <v>1340</v>
      </c>
      <c r="H150" s="363" t="e">
        <f t="shared" si="2"/>
        <v>#N/A</v>
      </c>
      <c r="I150" s="363" t="e">
        <f t="shared" si="3"/>
        <v>#N/A</v>
      </c>
      <c r="K150" s="358" t="e">
        <f t="shared" si="4"/>
        <v>#N/A</v>
      </c>
      <c r="L150" s="358" t="b">
        <f t="shared" si="6"/>
        <v>1</v>
      </c>
      <c r="M150" s="356" t="str">
        <f t="shared" si="7"/>
        <v/>
      </c>
    </row>
    <row r="151" spans="3:13" x14ac:dyDescent="0.25">
      <c r="C151" s="362">
        <f>'3_Fluorados'!F25</f>
        <v>0</v>
      </c>
      <c r="D151" s="358" t="str">
        <f>'7_Factores de emisión'!F105</f>
        <v>CHF2CHFCF3</v>
      </c>
      <c r="E151" s="358" t="str">
        <f>'7_Factores de emisión'!E105</f>
        <v>HFC-236ea</v>
      </c>
      <c r="F151" s="358" t="str">
        <f t="shared" si="5"/>
        <v>CHF2CHFCF3</v>
      </c>
      <c r="G151" s="359">
        <f>'7_Factores de emisión'!G105</f>
        <v>1370</v>
      </c>
      <c r="H151" s="363" t="e">
        <f t="shared" si="2"/>
        <v>#N/A</v>
      </c>
      <c r="I151" s="363" t="e">
        <f t="shared" si="3"/>
        <v>#N/A</v>
      </c>
      <c r="K151" s="358" t="e">
        <f t="shared" si="4"/>
        <v>#N/A</v>
      </c>
      <c r="L151" s="358" t="b">
        <f t="shared" si="6"/>
        <v>1</v>
      </c>
      <c r="M151" s="356" t="str">
        <f t="shared" si="7"/>
        <v/>
      </c>
    </row>
    <row r="152" spans="3:13" x14ac:dyDescent="0.25">
      <c r="C152" s="362">
        <f>'3_Fluorados'!F26</f>
        <v>0</v>
      </c>
      <c r="D152" s="358" t="str">
        <f>'7_Factores de emisión'!F106</f>
        <v>C3H2F6</v>
      </c>
      <c r="E152" s="358" t="str">
        <f>'7_Factores de emisión'!E106</f>
        <v>HFC-236fa</v>
      </c>
      <c r="F152" s="358" t="str">
        <f t="shared" si="5"/>
        <v>C3H2F6</v>
      </c>
      <c r="G152" s="359">
        <f>'7_Factores de emisión'!G106</f>
        <v>9810</v>
      </c>
      <c r="H152" s="363" t="e">
        <f t="shared" si="2"/>
        <v>#N/A</v>
      </c>
      <c r="I152" s="363" t="e">
        <f t="shared" si="3"/>
        <v>#N/A</v>
      </c>
      <c r="K152" s="358" t="e">
        <f t="shared" si="4"/>
        <v>#N/A</v>
      </c>
      <c r="L152" s="358" t="b">
        <f t="shared" si="6"/>
        <v>1</v>
      </c>
      <c r="M152" s="356" t="str">
        <f t="shared" si="7"/>
        <v/>
      </c>
    </row>
    <row r="153" spans="3:13" x14ac:dyDescent="0.25">
      <c r="C153" s="362">
        <f>'3_Fluorados'!F27</f>
        <v>0</v>
      </c>
      <c r="D153" s="358" t="str">
        <f>'7_Factores de emisión'!F107</f>
        <v>C3H3F5</v>
      </c>
      <c r="E153" s="358" t="str">
        <f>'7_Factores de emisión'!E107</f>
        <v>HFC-245ca</v>
      </c>
      <c r="F153" s="358" t="str">
        <f t="shared" si="5"/>
        <v>C3H3F5</v>
      </c>
      <c r="G153" s="359">
        <f>'7_Factores de emisión'!G107</f>
        <v>693</v>
      </c>
      <c r="H153" s="363" t="e">
        <f t="shared" si="2"/>
        <v>#N/A</v>
      </c>
      <c r="I153" s="363" t="e">
        <f t="shared" si="3"/>
        <v>#N/A</v>
      </c>
      <c r="K153" s="358" t="e">
        <f t="shared" si="4"/>
        <v>#N/A</v>
      </c>
      <c r="L153" s="358" t="b">
        <f t="shared" si="6"/>
        <v>1</v>
      </c>
      <c r="M153" s="356" t="str">
        <f t="shared" si="7"/>
        <v/>
      </c>
    </row>
    <row r="154" spans="3:13" x14ac:dyDescent="0.25">
      <c r="C154" s="362">
        <f>'3_Fluorados'!F28</f>
        <v>0</v>
      </c>
      <c r="D154" s="358" t="str">
        <f>'7_Factores de emisión'!F108</f>
        <v>C3H3F5</v>
      </c>
      <c r="E154" s="358" t="str">
        <f>'7_Factores de emisión'!E108</f>
        <v>HFC-245fa</v>
      </c>
      <c r="F154" s="358" t="str">
        <f t="shared" si="5"/>
        <v>C3H3F5</v>
      </c>
      <c r="G154" s="359">
        <f>'7_Factores de emisión'!G108</f>
        <v>1030</v>
      </c>
      <c r="H154" s="363" t="e">
        <f t="shared" si="2"/>
        <v>#N/A</v>
      </c>
      <c r="I154" s="363" t="e">
        <f t="shared" si="3"/>
        <v>#N/A</v>
      </c>
      <c r="K154" s="358" t="e">
        <f t="shared" si="4"/>
        <v>#N/A</v>
      </c>
      <c r="L154" s="358" t="b">
        <f t="shared" si="6"/>
        <v>1</v>
      </c>
      <c r="M154" s="356" t="str">
        <f t="shared" si="7"/>
        <v/>
      </c>
    </row>
    <row r="155" spans="3:13" x14ac:dyDescent="0.25">
      <c r="C155" s="362">
        <f>'3_Fluorados'!F29</f>
        <v>0</v>
      </c>
      <c r="D155" s="358" t="str">
        <f>'7_Factores de emisión'!F109</f>
        <v>C4H5F5</v>
      </c>
      <c r="E155" s="358" t="str">
        <f>'7_Factores de emisión'!E109</f>
        <v>HFC-365mfc</v>
      </c>
      <c r="F155" s="358" t="str">
        <f t="shared" si="5"/>
        <v>C4H5F5</v>
      </c>
      <c r="G155" s="359">
        <f>'7_Factores de emisión'!G109</f>
        <v>794</v>
      </c>
      <c r="H155" s="363" t="e">
        <f t="shared" si="2"/>
        <v>#N/A</v>
      </c>
      <c r="I155" s="363" t="e">
        <f t="shared" si="3"/>
        <v>#N/A</v>
      </c>
      <c r="K155" s="358" t="e">
        <f t="shared" si="4"/>
        <v>#N/A</v>
      </c>
      <c r="L155" s="358" t="b">
        <f t="shared" si="6"/>
        <v>1</v>
      </c>
      <c r="M155" s="356" t="str">
        <f t="shared" si="7"/>
        <v/>
      </c>
    </row>
    <row r="156" spans="3:13" x14ac:dyDescent="0.25">
      <c r="C156" s="362">
        <f>'3_Fluorados'!F30</f>
        <v>0</v>
      </c>
      <c r="D156" s="358" t="str">
        <f>'7_Factores de emisión'!F110</f>
        <v>C5H2F10</v>
      </c>
      <c r="E156" s="358" t="str">
        <f>'7_Factores de emisión'!E110</f>
        <v>HFC-43-10mee</v>
      </c>
      <c r="F156" s="358" t="str">
        <f t="shared" si="5"/>
        <v>C5H2F10</v>
      </c>
      <c r="G156" s="359">
        <f>'7_Factores de emisión'!G110</f>
        <v>1640</v>
      </c>
      <c r="H156" s="363" t="e">
        <f t="shared" si="2"/>
        <v>#N/A</v>
      </c>
      <c r="I156" s="363" t="e">
        <f t="shared" si="3"/>
        <v>#N/A</v>
      </c>
      <c r="K156" s="358" t="e">
        <f t="shared" si="4"/>
        <v>#N/A</v>
      </c>
      <c r="L156" s="358" t="b">
        <f t="shared" si="6"/>
        <v>1</v>
      </c>
      <c r="M156" s="356" t="str">
        <f t="shared" si="7"/>
        <v/>
      </c>
    </row>
    <row r="157" spans="3:13" x14ac:dyDescent="0.25">
      <c r="C157" s="362">
        <f>'3_Fluorados'!F31</f>
        <v>0</v>
      </c>
      <c r="D157" s="358" t="str">
        <f>'7_Factores de emisión'!K92</f>
        <v>R-125/143a/134a (44/52/4)</v>
      </c>
      <c r="E157" s="358" t="str">
        <f>'7_Factores de emisión'!J92</f>
        <v>R-404A</v>
      </c>
      <c r="F157" s="358" t="str">
        <f t="shared" si="5"/>
        <v>R-125/143a/134a (44/52/4)</v>
      </c>
      <c r="G157" s="359">
        <f>'7_Factores de emisión'!O92</f>
        <v>3922</v>
      </c>
      <c r="H157" s="363" t="e">
        <f t="shared" si="2"/>
        <v>#N/A</v>
      </c>
      <c r="I157" s="363" t="e">
        <f t="shared" si="3"/>
        <v>#N/A</v>
      </c>
      <c r="K157" s="358" t="e">
        <f t="shared" si="4"/>
        <v>#N/A</v>
      </c>
      <c r="L157" s="358" t="b">
        <f t="shared" si="6"/>
        <v>1</v>
      </c>
      <c r="M157" s="356" t="str">
        <f t="shared" si="7"/>
        <v/>
      </c>
    </row>
    <row r="158" spans="3:13" x14ac:dyDescent="0.25">
      <c r="C158" s="362">
        <f>'3_Fluorados'!F32</f>
        <v>0</v>
      </c>
      <c r="D158" s="358" t="str">
        <f>'7_Factores de emisión'!K93</f>
        <v>R-32/125/134a (20/40/40)</v>
      </c>
      <c r="E158" s="358" t="str">
        <f>'7_Factores de emisión'!J93</f>
        <v>R-407A</v>
      </c>
      <c r="F158" s="358" t="str">
        <f t="shared" si="5"/>
        <v>R-32/125/134a (20/40/40)</v>
      </c>
      <c r="G158" s="359">
        <f>'7_Factores de emisión'!O93</f>
        <v>2107</v>
      </c>
      <c r="H158" s="363" t="e">
        <f t="shared" si="2"/>
        <v>#N/A</v>
      </c>
      <c r="I158" s="363" t="e">
        <f t="shared" si="3"/>
        <v>#N/A</v>
      </c>
      <c r="K158" s="358" t="e">
        <f t="shared" si="4"/>
        <v>#N/A</v>
      </c>
      <c r="L158" s="358" t="b">
        <f t="shared" si="6"/>
        <v>1</v>
      </c>
      <c r="M158" s="356" t="str">
        <f t="shared" si="7"/>
        <v/>
      </c>
    </row>
    <row r="159" spans="3:13" x14ac:dyDescent="0.25">
      <c r="C159" s="362">
        <f>'3_Fluorados'!F33</f>
        <v>0</v>
      </c>
      <c r="D159" s="358" t="str">
        <f>'7_Factores de emisión'!K94</f>
        <v xml:space="preserve">R-32/125/134a (10/70/20)  </v>
      </c>
      <c r="E159" s="358" t="str">
        <f>'7_Factores de emisión'!J94</f>
        <v>R-407B</v>
      </c>
      <c r="F159" s="358" t="str">
        <f t="shared" si="5"/>
        <v xml:space="preserve">R-32/125/134a (10/70/20)  </v>
      </c>
      <c r="G159" s="359">
        <f>'7_Factores de emisión'!O94</f>
        <v>2804</v>
      </c>
      <c r="H159" s="363" t="e">
        <f t="shared" si="2"/>
        <v>#N/A</v>
      </c>
      <c r="I159" s="363" t="e">
        <f t="shared" si="3"/>
        <v>#N/A</v>
      </c>
      <c r="K159" s="358" t="e">
        <f t="shared" si="4"/>
        <v>#N/A</v>
      </c>
      <c r="L159" s="358" t="b">
        <f t="shared" si="6"/>
        <v>1</v>
      </c>
      <c r="M159" s="356" t="str">
        <f t="shared" si="7"/>
        <v/>
      </c>
    </row>
    <row r="160" spans="3:13" x14ac:dyDescent="0.25">
      <c r="D160" s="358" t="str">
        <f>'7_Factores de emisión'!K95</f>
        <v>R-32/125/134a (23/25/52)</v>
      </c>
      <c r="E160" s="358" t="str">
        <f>'7_Factores de emisión'!J95</f>
        <v>R-407C</v>
      </c>
      <c r="F160" s="358" t="str">
        <f t="shared" si="5"/>
        <v>R-32/125/134a (23/25/52)</v>
      </c>
      <c r="G160" s="359">
        <f>'7_Factores de emisión'!O95</f>
        <v>1774</v>
      </c>
    </row>
    <row r="161" spans="4:7" x14ac:dyDescent="0.25">
      <c r="D161" s="358" t="str">
        <f>'7_Factores de emisión'!K96</f>
        <v>R-32/125/134a (30/30/40)</v>
      </c>
      <c r="E161" s="358" t="str">
        <f>'7_Factores de emisión'!J96</f>
        <v>R-407F</v>
      </c>
      <c r="F161" s="358" t="str">
        <f t="shared" si="5"/>
        <v>R-32/125/134a (30/30/40)</v>
      </c>
      <c r="G161" s="359">
        <f>'7_Factores de emisión'!O96</f>
        <v>1825</v>
      </c>
    </row>
    <row r="162" spans="4:7" x14ac:dyDescent="0.25">
      <c r="D162" s="358" t="str">
        <f>'7_Factores de emisión'!K97</f>
        <v xml:space="preserve">R-32/125 (50/50) </v>
      </c>
      <c r="E162" s="358" t="str">
        <f>'7_Factores de emisión'!J97</f>
        <v>R-410A</v>
      </c>
      <c r="F162" s="358" t="str">
        <f t="shared" si="5"/>
        <v xml:space="preserve">R-32/125 (50/50) </v>
      </c>
      <c r="G162" s="359">
        <f>'7_Factores de emisión'!O97</f>
        <v>2088</v>
      </c>
    </row>
    <row r="163" spans="4:7" x14ac:dyDescent="0.25">
      <c r="D163" s="358" t="str">
        <f>'7_Factores de emisión'!K98</f>
        <v xml:space="preserve">R-32/125 (45/55) </v>
      </c>
      <c r="E163" s="358" t="str">
        <f>'7_Factores de emisión'!J98</f>
        <v>R-410B</v>
      </c>
      <c r="F163" s="358" t="str">
        <f t="shared" si="5"/>
        <v xml:space="preserve">R-32/125 (45/55) </v>
      </c>
      <c r="G163" s="359">
        <f>'7_Factores de emisión'!O98</f>
        <v>2229</v>
      </c>
    </row>
    <row r="164" spans="4:7" x14ac:dyDescent="0.25">
      <c r="D164" s="358" t="str">
        <f>'7_Factores de emisión'!K99</f>
        <v>R-218/134a/600a (9/88/3)</v>
      </c>
      <c r="E164" s="358" t="str">
        <f>'7_Factores de emisión'!J99</f>
        <v>R-413A</v>
      </c>
      <c r="F164" s="358" t="str">
        <f t="shared" si="5"/>
        <v>R-218/134a/600a (9/88/3)</v>
      </c>
      <c r="G164" s="359">
        <f>'7_Factores de emisión'!O99</f>
        <v>2053</v>
      </c>
    </row>
    <row r="165" spans="4:7" x14ac:dyDescent="0.25">
      <c r="D165" s="358" t="str">
        <f>'7_Factores de emisión'!K100</f>
        <v>R-125/134a/600 (46,6/50/3,4)</v>
      </c>
      <c r="E165" s="358" t="str">
        <f>'7_Factores de emisión'!J100</f>
        <v>R-417A</v>
      </c>
      <c r="F165" s="358" t="str">
        <f t="shared" si="5"/>
        <v>R-125/134a/600 (46,6/50/3,4)</v>
      </c>
      <c r="G165" s="359">
        <f>'7_Factores de emisión'!O100</f>
        <v>2346</v>
      </c>
    </row>
    <row r="166" spans="4:7" x14ac:dyDescent="0.25">
      <c r="D166" s="358" t="str">
        <f>'7_Factores de emisión'!K101</f>
        <v>R-125/134a/600 (79/18,25/2,75)</v>
      </c>
      <c r="E166" s="358" t="str">
        <f>'7_Factores de emisión'!J101</f>
        <v>R-417B</v>
      </c>
      <c r="F166" s="358" t="str">
        <f t="shared" si="5"/>
        <v>R-125/134a/600 (79/18,25/2,75)</v>
      </c>
      <c r="G166" s="359">
        <f>'7_Factores de emisión'!O101</f>
        <v>3026</v>
      </c>
    </row>
    <row r="167" spans="4:7" x14ac:dyDescent="0.25">
      <c r="D167" s="358" t="str">
        <f>'7_Factores de emisión'!K102</f>
        <v>R-125/134a/600a (85,1/11,5/3,4)</v>
      </c>
      <c r="E167" s="358" t="str">
        <f>'7_Factores de emisión'!J102</f>
        <v>R-422A</v>
      </c>
      <c r="F167" s="358" t="str">
        <f t="shared" si="5"/>
        <v>R-125/134a/600a (85,1/11,5/3,4)</v>
      </c>
      <c r="G167" s="359">
        <f>'7_Factores de emisión'!O102</f>
        <v>3143</v>
      </c>
    </row>
    <row r="168" spans="4:7" x14ac:dyDescent="0.25">
      <c r="D168" s="358" t="str">
        <f>'7_Factores de emisión'!K103</f>
        <v>R-125/134a/600a (65,1/31,5/3,4)</v>
      </c>
      <c r="E168" s="358" t="str">
        <f>'7_Factores de emisión'!J103</f>
        <v>R-422D</v>
      </c>
      <c r="F168" s="358" t="str">
        <f t="shared" si="5"/>
        <v>R-125/134a/600a (65,1/31,5/3,4)</v>
      </c>
      <c r="G168" s="359">
        <f>'7_Factores de emisión'!O103</f>
        <v>2729</v>
      </c>
    </row>
    <row r="169" spans="4:7" x14ac:dyDescent="0.25">
      <c r="D169" s="358" t="str">
        <f>'7_Factores de emisión'!K104</f>
        <v>R-125/134a/600a/600/601a (50,5/47/0,9/1/0)</v>
      </c>
      <c r="E169" s="358" t="str">
        <f>'7_Factores de emisión'!J104</f>
        <v>R-424A</v>
      </c>
      <c r="F169" s="358" t="str">
        <f t="shared" si="5"/>
        <v>R-125/134a/600a/600/601a (50,5/47/0,9/1/0)</v>
      </c>
      <c r="G169" s="359">
        <f>'7_Factores de emisión'!O104</f>
        <v>2440</v>
      </c>
    </row>
    <row r="170" spans="4:7" x14ac:dyDescent="0.25">
      <c r="D170" s="358" t="str">
        <f>'7_Factores de emisión'!K105</f>
        <v>R-134a/125/600/601a (93/5,1/1,3/0,6)</v>
      </c>
      <c r="E170" s="358" t="str">
        <f>'7_Factores de emisión'!J105</f>
        <v>R-426A</v>
      </c>
      <c r="F170" s="358" t="str">
        <f t="shared" si="5"/>
        <v>R-134a/125/600/601a (93/5,1/1,3/0,6)</v>
      </c>
      <c r="G170" s="359">
        <f>'7_Factores de emisión'!O105</f>
        <v>1508</v>
      </c>
    </row>
    <row r="171" spans="4:7" x14ac:dyDescent="0.25">
      <c r="D171" s="358" t="str">
        <f>'7_Factores de emisión'!K106</f>
        <v>R-32/125/143a/134a (15/25/10/50)</v>
      </c>
      <c r="E171" s="358" t="str">
        <f>'7_Factores de emisión'!J106</f>
        <v>R-427A</v>
      </c>
      <c r="F171" s="358" t="str">
        <f t="shared" si="5"/>
        <v>R-32/125/143a/134a (15/25/10/50)</v>
      </c>
      <c r="G171" s="359">
        <f>'7_Factores de emisión'!O106</f>
        <v>2138</v>
      </c>
    </row>
    <row r="172" spans="4:7" x14ac:dyDescent="0.25">
      <c r="D172" s="358" t="str">
        <f>'7_Factores de emisión'!K107</f>
        <v xml:space="preserve">R-125/143a/600a/290 (77,5/20/1,9/06)              </v>
      </c>
      <c r="E172" s="358" t="str">
        <f>'7_Factores de emisión'!J107</f>
        <v>R-428A</v>
      </c>
      <c r="F172" s="358" t="str">
        <f t="shared" si="5"/>
        <v xml:space="preserve">R-125/143a/600a/290 (77,5/20/1,9/06)              </v>
      </c>
      <c r="G172" s="359">
        <f>'7_Factores de emisión'!O107</f>
        <v>3607</v>
      </c>
    </row>
    <row r="173" spans="4:7" x14ac:dyDescent="0.25">
      <c r="D173" s="358" t="str">
        <f>'7_Factores de emisión'!K108</f>
        <v>R-125/143a/134a/600a (63,2/18/16/2,8)</v>
      </c>
      <c r="E173" s="358" t="str">
        <f>'7_Factores de emisión'!J108</f>
        <v>R-434A</v>
      </c>
      <c r="F173" s="358" t="str">
        <f t="shared" si="5"/>
        <v>R-125/143a/134a/600a (63,2/18/16/2,8)</v>
      </c>
      <c r="G173" s="359">
        <f>'7_Factores de emisión'!O108</f>
        <v>3245</v>
      </c>
    </row>
    <row r="174" spans="4:7" x14ac:dyDescent="0.25">
      <c r="D174" s="358" t="str">
        <f>'7_Factores de emisión'!K109</f>
        <v>R-125/134a/600/601 (19,5/78,5/1,4/06)</v>
      </c>
      <c r="E174" s="358" t="str">
        <f>'7_Factores de emisión'!J109</f>
        <v>R-437A</v>
      </c>
      <c r="F174" s="358" t="str">
        <f t="shared" si="5"/>
        <v>R-125/134a/600/601 (19,5/78,5/1,4/06)</v>
      </c>
      <c r="G174" s="359">
        <f>'7_Factores de emisión'!O109</f>
        <v>1805</v>
      </c>
    </row>
    <row r="175" spans="4:7" x14ac:dyDescent="0.25">
      <c r="D175" s="358" t="str">
        <f>'7_Factores de emisión'!K110</f>
        <v>R-32/125/134a/600/601a (8,5/45/44,2/1,7/0,6)</v>
      </c>
      <c r="E175" s="358" t="str">
        <f>'7_Factores de emisión'!J110</f>
        <v>R-438A</v>
      </c>
      <c r="F175" s="358" t="str">
        <f t="shared" si="5"/>
        <v>R-32/125/134a/600/601a (8,5/45/44,2/1,7/0,6)</v>
      </c>
      <c r="G175" s="359">
        <f>'7_Factores de emisión'!O110</f>
        <v>2264</v>
      </c>
    </row>
    <row r="176" spans="4:7" x14ac:dyDescent="0.25">
      <c r="D176" s="358" t="str">
        <f>'7_Factores de emisión'!K111</f>
        <v>R-32/125/134a/152a/227ea (31/31/30/3/5)</v>
      </c>
      <c r="E176" s="358" t="str">
        <f>'7_Factores de emisión'!J111</f>
        <v>R-442A</v>
      </c>
      <c r="F176" s="358" t="str">
        <f t="shared" ref="F176:F179" si="8">D176</f>
        <v>R-32/125/134a/152a/227ea (31/31/30/3/5)</v>
      </c>
      <c r="G176" s="359">
        <f>'7_Factores de emisión'!O111</f>
        <v>1888</v>
      </c>
    </row>
    <row r="177" spans="1:33" x14ac:dyDescent="0.25">
      <c r="D177" s="358" t="str">
        <f>'7_Factores de emisión'!K112</f>
        <v>R-32/R-125/HFO-1234yf/R-134a (24,3/24,7/25,3/25,7)</v>
      </c>
      <c r="E177" s="358" t="str">
        <f>'7_Factores de emisión'!J112</f>
        <v>R-449A</v>
      </c>
      <c r="F177" s="358" t="str">
        <f t="shared" si="8"/>
        <v>R-32/R-125/HFO-1234yf/R-134a (24,3/24,7/25,3/25,7)</v>
      </c>
      <c r="G177" s="359">
        <f>'7_Factores de emisión'!O112</f>
        <v>1396</v>
      </c>
    </row>
    <row r="178" spans="1:33" x14ac:dyDescent="0.25">
      <c r="D178" s="358" t="str">
        <f>'7_Factores de emisión'!K113</f>
        <v>R-125/R-32/HFO-1234yf (59/11/30)</v>
      </c>
      <c r="E178" s="358" t="str">
        <f>'7_Factores de emisión'!J113</f>
        <v>R-452A</v>
      </c>
      <c r="F178" s="358" t="str">
        <f t="shared" si="8"/>
        <v>R-125/R-32/HFO-1234yf (59/11/30)</v>
      </c>
      <c r="G178" s="359">
        <f>'7_Factores de emisión'!O113</f>
        <v>2140</v>
      </c>
    </row>
    <row r="179" spans="1:33" x14ac:dyDescent="0.25">
      <c r="D179" s="358" t="str">
        <f>'7_Factores de emisión'!K114</f>
        <v>R-134a/125/32/227ea/600/601a (53,8/20/20/5/0,6/0,6)</v>
      </c>
      <c r="E179" s="358" t="str">
        <f>'7_Factores de emisión'!J114</f>
        <v>R-453A</v>
      </c>
      <c r="F179" s="358" t="str">
        <f t="shared" si="8"/>
        <v>R-134a/125/32/227ea/600/601a (53,8/20/20/5/0,6/0,6)</v>
      </c>
      <c r="G179" s="359">
        <f>'7_Factores de emisión'!O114</f>
        <v>1765</v>
      </c>
    </row>
    <row r="180" spans="1:33" x14ac:dyDescent="0.25">
      <c r="D180" s="358" t="str">
        <f>'7_Factores de emisión'!K115</f>
        <v>R-125/143a (50/50)</v>
      </c>
      <c r="E180" s="358" t="str">
        <f>'7_Factores de emisión'!J115</f>
        <v>R-507A</v>
      </c>
      <c r="F180" s="358" t="str">
        <f>D180</f>
        <v>R-125/143a (50/50)</v>
      </c>
      <c r="G180" s="359">
        <f>'7_Factores de emisión'!O115</f>
        <v>3985</v>
      </c>
    </row>
    <row r="181" spans="1:33" x14ac:dyDescent="0.25">
      <c r="D181" s="358" t="str">
        <f>'7_Factores de emisión'!E111</f>
        <v>Otros</v>
      </c>
      <c r="E181" s="358" t="s">
        <v>300</v>
      </c>
      <c r="F181" s="358" t="s">
        <v>278</v>
      </c>
      <c r="G181" s="359" t="str">
        <f>'7_Factores de emisión'!G111</f>
        <v>-</v>
      </c>
    </row>
    <row r="182" spans="1:33" x14ac:dyDescent="0.25">
      <c r="I182" s="391" t="s">
        <v>938</v>
      </c>
      <c r="J182" s="391">
        <v>1</v>
      </c>
    </row>
    <row r="183" spans="1:33" x14ac:dyDescent="0.25">
      <c r="A183" s="342" t="s">
        <v>472</v>
      </c>
      <c r="I183" s="391" t="s">
        <v>939</v>
      </c>
      <c r="J183" s="391">
        <v>2</v>
      </c>
    </row>
    <row r="184" spans="1:33" ht="27" customHeight="1" x14ac:dyDescent="0.4">
      <c r="A184" s="342"/>
      <c r="B184" t="s">
        <v>687</v>
      </c>
      <c r="AG184" s="482"/>
    </row>
    <row r="185" spans="1:33" s="378" customFormat="1" ht="40.5" x14ac:dyDescent="0.2">
      <c r="C185" s="353" t="s">
        <v>469</v>
      </c>
      <c r="D185" s="353" t="s">
        <v>470</v>
      </c>
      <c r="E185" s="353" t="s">
        <v>471</v>
      </c>
      <c r="H185" s="360" t="s">
        <v>30</v>
      </c>
      <c r="I185" s="377" t="s">
        <v>235</v>
      </c>
      <c r="J185" s="377" t="s">
        <v>236</v>
      </c>
      <c r="K185" s="377" t="s">
        <v>233</v>
      </c>
      <c r="L185" s="377" t="s">
        <v>234</v>
      </c>
      <c r="M185" s="377" t="s">
        <v>231</v>
      </c>
      <c r="N185" s="377" t="s">
        <v>216</v>
      </c>
      <c r="O185" s="377" t="s">
        <v>232</v>
      </c>
      <c r="P185" s="377" t="s">
        <v>194</v>
      </c>
      <c r="Q185" s="377" t="s">
        <v>335</v>
      </c>
      <c r="R185" s="377" t="s">
        <v>336</v>
      </c>
      <c r="S185" s="377" t="s">
        <v>402</v>
      </c>
      <c r="T185" s="377" t="s">
        <v>403</v>
      </c>
      <c r="U185" s="377" t="s">
        <v>466</v>
      </c>
      <c r="V185" s="377" t="s">
        <v>467</v>
      </c>
      <c r="W185" s="377" t="s">
        <v>618</v>
      </c>
      <c r="X185" s="377" t="s">
        <v>619</v>
      </c>
      <c r="Y185" s="377" t="s">
        <v>698</v>
      </c>
      <c r="Z185" s="377" t="s">
        <v>699</v>
      </c>
      <c r="AA185" s="474" t="s">
        <v>468</v>
      </c>
      <c r="AB185" s="474" t="s">
        <v>766</v>
      </c>
      <c r="AD185" s="360" t="s">
        <v>380</v>
      </c>
      <c r="AE185" s="360" t="s">
        <v>381</v>
      </c>
      <c r="AG185" s="539" t="s">
        <v>896</v>
      </c>
    </row>
    <row r="186" spans="1:33" ht="16.5" x14ac:dyDescent="0.3">
      <c r="C186" s="382">
        <f>'4_Electricidad'!F20</f>
        <v>0</v>
      </c>
      <c r="D186" s="383" t="e">
        <f ca="1">VLOOKUP(C186,$AD$186:$AE$385,2,0)</f>
        <v>#N/A</v>
      </c>
      <c r="E186" s="382" t="str">
        <f>IF(ISNUMBER('4_Electricidad'!H20),('4_Electricidad'!H20*'4_Electricidad'!I20),"")</f>
        <v/>
      </c>
      <c r="F186" t="str">
        <f>IF(OR(C186="Varias comercializadoras",C186="Otras"),"otros","genérico")</f>
        <v>genérico</v>
      </c>
      <c r="G186">
        <f>IF(F186="otros",1,2)</f>
        <v>2</v>
      </c>
      <c r="H186" s="375" t="s">
        <v>67</v>
      </c>
      <c r="I186" s="369" t="s">
        <v>116</v>
      </c>
      <c r="J186" s="486">
        <f>'7_Factores de emisión'!N126</f>
        <v>0</v>
      </c>
      <c r="K186" s="369" t="str">
        <f>'7_Factores de emisión'!E151</f>
        <v>ACCIONA GREEN ENERGY DEVELOPMENTS, S.L.</v>
      </c>
      <c r="L186" s="370">
        <f>'7_Factores de emisión'!H151</f>
        <v>0</v>
      </c>
      <c r="M186" s="369" t="str">
        <f>'7_Factores de emisión'!J151</f>
        <v>ACCIONA GREEN ENERGY DEVELOPMENTS, S.L.</v>
      </c>
      <c r="N186" s="370">
        <f>'7_Factores de emisión'!N151</f>
        <v>0</v>
      </c>
      <c r="O186" s="369" t="str">
        <f>'7_Factores de emisión'!E183</f>
        <v>ACCIONA GREEN ENERGY DEVELOPMENTS, S.L.</v>
      </c>
      <c r="P186" s="370">
        <f>'7_Factores de emisión'!H183</f>
        <v>0</v>
      </c>
      <c r="Q186" s="369" t="str">
        <f>'7_Factores de emisión'!J183</f>
        <v>ACCIONA GREEN ENERGY DEVELOPMENTS, S.L.</v>
      </c>
      <c r="R186" s="371">
        <f>'7_Factores de emisión'!N183</f>
        <v>0</v>
      </c>
      <c r="S186" s="369" t="str">
        <f>'7_Factores de emisión'!E231</f>
        <v>ACCIONA GREEN ENERGY DEVELOPMENTS, S.L.</v>
      </c>
      <c r="T186" s="372">
        <f>'7_Factores de emisión'!H231</f>
        <v>0</v>
      </c>
      <c r="U186" s="369" t="str">
        <f>'7_Factores de emisión'!J231</f>
        <v>ACCIONA GREEN ENERGY DEVELOPMENTS, S.L.</v>
      </c>
      <c r="V186" s="372">
        <f>'7_Factores de emisión'!N231</f>
        <v>0</v>
      </c>
      <c r="W186" s="369" t="str">
        <f>'7_Factores de emisión'!E355</f>
        <v xml:space="preserve">A-DOS ENERGíA, S.L. </v>
      </c>
      <c r="X186" s="372">
        <f>'7_Factores de emisión'!H355</f>
        <v>0.34000000357627869</v>
      </c>
      <c r="Y186" s="369" t="str">
        <f>'7_Factores de emisión'!J355</f>
        <v>24-7 UTILITIES, S.L.U.</v>
      </c>
      <c r="Z186" s="372">
        <f>'7_Factores de emisión'!N355</f>
        <v>0</v>
      </c>
      <c r="AA186" s="369" t="str">
        <f>'7_Factores de emisión'!E534</f>
        <v>ACCIÓN ENERGÍA COMERCIALIZADORA, S.L.</v>
      </c>
      <c r="AB186" s="372">
        <f>'7_Factores de emisión'!H534</f>
        <v>0</v>
      </c>
      <c r="AD186" s="366" t="e">
        <f ca="1">INDIRECT("_Com"&amp;$F$2)</f>
        <v>#REF!</v>
      </c>
      <c r="AE186" s="367" t="e">
        <f ca="1">INDIRECT("_Mix"&amp;$F$2)</f>
        <v>#REF!</v>
      </c>
      <c r="AG186" s="599">
        <f>SUM(E208+E231)</f>
        <v>0</v>
      </c>
    </row>
    <row r="187" spans="1:33" ht="16.5" x14ac:dyDescent="0.3">
      <c r="C187" s="382">
        <f>'4_Electricidad'!F21</f>
        <v>0</v>
      </c>
      <c r="D187" s="383" t="e">
        <f t="shared" ref="D187:D207" ca="1" si="9">VLOOKUP(C187,$AD$186:$AE$385,2,0)</f>
        <v>#N/A</v>
      </c>
      <c r="E187" s="382" t="str">
        <f>IF(ISNUMBER('4_Electricidad'!H21),('4_Electricidad'!H21*'4_Electricidad'!I21),"")</f>
        <v/>
      </c>
      <c r="F187" t="str">
        <f t="shared" ref="F187:F188" si="10">IF(OR(C187="Varias comercializadoras",C187="Otras"),"otros","genérico")</f>
        <v>genérico</v>
      </c>
      <c r="G187">
        <f t="shared" ref="G187:G188" si="11">IF(F187="otros",1,2)</f>
        <v>2</v>
      </c>
      <c r="H187" s="376" t="s">
        <v>23</v>
      </c>
      <c r="I187" s="369" t="s">
        <v>196</v>
      </c>
      <c r="J187" s="486">
        <f>'7_Factores de emisión'!N127</f>
        <v>0.33</v>
      </c>
      <c r="K187" s="369" t="str">
        <f>'7_Factores de emisión'!E152</f>
        <v>AE3000 AGENT COMERCIALITZADOR, S.L.</v>
      </c>
      <c r="L187" s="370">
        <f>'7_Factores de emisión'!H152</f>
        <v>0.36</v>
      </c>
      <c r="M187" s="369" t="str">
        <f>'7_Factores de emisión'!J152</f>
        <v>ALPIQ ENERGÍA ESPAÑA, S.A.U.</v>
      </c>
      <c r="N187" s="370">
        <f>'7_Factores de emisión'!N152</f>
        <v>0.38999998569488525</v>
      </c>
      <c r="O187" s="369" t="str">
        <f>'7_Factores de emisión'!E184</f>
        <v>ALPIQ ENERGÍA ESPAÑA, S.A.U.</v>
      </c>
      <c r="P187" s="370">
        <f>'7_Factores de emisión'!H184</f>
        <v>0.25</v>
      </c>
      <c r="Q187" s="369" t="str">
        <f>'7_Factores de emisión'!J184</f>
        <v>AGENTE DEL MERCADO ELÉCTRICO, S.A.</v>
      </c>
      <c r="R187" s="371">
        <f>'7_Factores de emisión'!N184</f>
        <v>0.37000000476837158</v>
      </c>
      <c r="S187" s="369" t="str">
        <f>'7_Factores de emisión'!E232</f>
        <v>ALDRO ENERGÍA Y SOLUCIONES, S.L.U.</v>
      </c>
      <c r="T187" s="372">
        <f>'7_Factores de emisión'!H232</f>
        <v>0.40000000596046448</v>
      </c>
      <c r="U187" s="369" t="str">
        <f>'7_Factores de emisión'!J232</f>
        <v>ACCIÓN ENERGÍA COMERCIALIZADORA, S.L.</v>
      </c>
      <c r="V187" s="372">
        <f>'7_Factores de emisión'!N232</f>
        <v>0</v>
      </c>
      <c r="W187" s="369" t="str">
        <f>'7_Factores de emisión'!E356</f>
        <v>ACCIONA GREEN ENERGY DEVELOPMENTS, S.L.</v>
      </c>
      <c r="X187" s="372">
        <f>'7_Factores de emisión'!H356</f>
        <v>0</v>
      </c>
      <c r="Y187" s="369" t="str">
        <f>'7_Factores de emisión'!J356</f>
        <v>ACCIONA GREEN ENERGY DEVELOPMENTS, S.L.</v>
      </c>
      <c r="Z187" s="372">
        <f>'7_Factores de emisión'!N356</f>
        <v>0</v>
      </c>
      <c r="AA187" s="369" t="str">
        <f>'7_Factores de emisión'!E535</f>
        <v>ACCIONA GREEN ENERGY DEVELOPMENTS, S.L.</v>
      </c>
      <c r="AB187" s="372">
        <f>'7_Factores de emisión'!H535</f>
        <v>0</v>
      </c>
      <c r="AD187" s="366" t="e">
        <f t="shared" ref="AD187:AD250" ca="1" si="12">INDIRECT("_Com"&amp;$F$2)</f>
        <v>#REF!</v>
      </c>
      <c r="AE187" s="367" t="e">
        <f t="shared" ref="AE187:AE250" ca="1" si="13">INDIRECT("_Mix"&amp;$F$2)</f>
        <v>#REF!</v>
      </c>
    </row>
    <row r="188" spans="1:33" ht="16.5" x14ac:dyDescent="0.3">
      <c r="C188" s="382">
        <f>'4_Electricidad'!F22</f>
        <v>0</v>
      </c>
      <c r="D188" s="383" t="e">
        <f t="shared" ca="1" si="9"/>
        <v>#N/A</v>
      </c>
      <c r="E188" s="382" t="str">
        <f>IF(ISNUMBER('4_Electricidad'!H22),('4_Electricidad'!H22*'4_Electricidad'!I22),"")</f>
        <v/>
      </c>
      <c r="F188" t="str">
        <f t="shared" si="10"/>
        <v>genérico</v>
      </c>
      <c r="G188">
        <f t="shared" si="11"/>
        <v>2</v>
      </c>
      <c r="H188" s="368"/>
      <c r="I188" s="369" t="s">
        <v>115</v>
      </c>
      <c r="J188" s="486">
        <f>'7_Factores de emisión'!N128</f>
        <v>0.13</v>
      </c>
      <c r="K188" s="369" t="str">
        <f>'7_Factores de emisión'!E153</f>
        <v>ALPIQ ENERGÍA ESPAÑA, S.A.U.</v>
      </c>
      <c r="L188" s="370">
        <f>'7_Factores de emisión'!H153</f>
        <v>0.35</v>
      </c>
      <c r="M188" s="369" t="str">
        <f>'7_Factores de emisión'!J153</f>
        <v>COMERCIALIZADORA LERSA , S.L.</v>
      </c>
      <c r="N188" s="370">
        <f>'7_Factores de emisión'!N153</f>
        <v>0.40000000596046448</v>
      </c>
      <c r="O188" s="369" t="str">
        <f>'7_Factores de emisión'!E185</f>
        <v>AXPO IBERIA, S.L.</v>
      </c>
      <c r="P188" s="370">
        <f>'7_Factores de emisión'!H185</f>
        <v>2.9999999329447746E-2</v>
      </c>
      <c r="Q188" s="369" t="str">
        <f>'7_Factores de emisión'!J185</f>
        <v>AURA ENERGÍA, S.L.</v>
      </c>
      <c r="R188" s="371">
        <f>'7_Factores de emisión'!N185</f>
        <v>0.28999999165534973</v>
      </c>
      <c r="S188" s="369" t="str">
        <f>'7_Factores de emisión'!E233</f>
        <v>ANOTHER ENERGY OPTION, S.L.</v>
      </c>
      <c r="T188" s="372">
        <f>'7_Factores de emisión'!H233</f>
        <v>0</v>
      </c>
      <c r="U188" s="369" t="str">
        <f>'7_Factores de emisión'!J233</f>
        <v>ADEINNOVA ENERGÍA, S.L.U.</v>
      </c>
      <c r="V188" s="372">
        <f>'7_Factores de emisión'!N233</f>
        <v>0.33000001311302185</v>
      </c>
      <c r="W188" s="369" t="str">
        <f>'7_Factores de emisión'!E357</f>
        <v>ACCIÓN ENERGÍA COMERCIALIZADORA, S.L.</v>
      </c>
      <c r="X188" s="372">
        <f>'7_Factores de emisión'!H357</f>
        <v>7.0000000298023224E-2</v>
      </c>
      <c r="Y188" s="369" t="str">
        <f>'7_Factores de emisión'!J357</f>
        <v>ACCIÓN ENERGÍA COMERCIALIZADORA, S.L.</v>
      </c>
      <c r="Z188" s="372">
        <f>'7_Factores de emisión'!N357</f>
        <v>0</v>
      </c>
      <c r="AA188" s="369" t="str">
        <f>'7_Factores de emisión'!E536</f>
        <v>ACSOL ENERGÍA GLOBAL, S.A.</v>
      </c>
      <c r="AB188" s="372">
        <f>'7_Factores de emisión'!H536</f>
        <v>0.28999999165534973</v>
      </c>
      <c r="AD188" s="366" t="e">
        <f t="shared" ca="1" si="12"/>
        <v>#REF!</v>
      </c>
      <c r="AE188" s="367" t="e">
        <f t="shared" ca="1" si="13"/>
        <v>#REF!</v>
      </c>
    </row>
    <row r="189" spans="1:33" ht="16.5" x14ac:dyDescent="0.3">
      <c r="C189" s="382">
        <f>'4_Electricidad'!F23</f>
        <v>0</v>
      </c>
      <c r="D189" s="383" t="e">
        <f t="shared" ca="1" si="9"/>
        <v>#N/A</v>
      </c>
      <c r="E189" s="382" t="str">
        <f>IF(ISNUMBER('4_Electricidad'!H23),('4_Electricidad'!H23*'4_Electricidad'!I23),"")</f>
        <v/>
      </c>
      <c r="F189" t="str">
        <f t="shared" ref="F189:F230" si="14">IF(OR(C189="Varias comercializadoras",C189="Otras"),"otros","genérico")</f>
        <v>genérico</v>
      </c>
      <c r="G189">
        <f t="shared" ref="G189:G230" si="15">IF(F189="otros",1,2)</f>
        <v>2</v>
      </c>
      <c r="H189" s="368"/>
      <c r="I189" s="369" t="s">
        <v>221</v>
      </c>
      <c r="J189" s="486">
        <f>'7_Factores de emisión'!N129</f>
        <v>0</v>
      </c>
      <c r="K189" s="369" t="str">
        <f>'7_Factores de emisión'!E154</f>
        <v>COMERCIALIZADORA LERSA , S.L.</v>
      </c>
      <c r="L189" s="370">
        <f>'7_Factores de emisión'!H154</f>
        <v>0.36</v>
      </c>
      <c r="M189" s="369" t="str">
        <f>'7_Factores de emisión'!J154</f>
        <v>DERIVADOS ENERGÉTICOS PARA EL TRANSPORTE Y LA INDUSTRIA, S.A. (DETISA)</v>
      </c>
      <c r="N189" s="370">
        <f>'7_Factores de emisión'!N154</f>
        <v>0.31000000238418579</v>
      </c>
      <c r="O189" s="369" t="str">
        <f>'7_Factores de emisión'!E186</f>
        <v>CEPSA GAS Y ELECTRICIDAD</v>
      </c>
      <c r="P189" s="370">
        <f>'7_Factores de emisión'!H186</f>
        <v>0</v>
      </c>
      <c r="Q189" s="369" t="str">
        <f>'7_Factores de emisión'!J186</f>
        <v>AVANZALIA ENERGÍA COMERCIALIZADORA, S.A.</v>
      </c>
      <c r="R189" s="371">
        <f>'7_Factores de emisión'!N186</f>
        <v>0</v>
      </c>
      <c r="S189" s="369" t="str">
        <f>'7_Factores de emisión'!E234</f>
        <v>AUDAX ENERGÍA, S.L.U.</v>
      </c>
      <c r="T189" s="372">
        <f>'7_Factores de emisión'!H234</f>
        <v>0.40000000596046448</v>
      </c>
      <c r="U189" s="369" t="str">
        <f>'7_Factores de emisión'!J234</f>
        <v>AGRI-ENERGÍA, S.A.</v>
      </c>
      <c r="V189" s="372">
        <f>'7_Factores de emisión'!N234</f>
        <v>0</v>
      </c>
      <c r="W189" s="369" t="str">
        <f>'7_Factores de emisión'!E358</f>
        <v>ACSOL ENERGÍA GLOBAL, S.A.</v>
      </c>
      <c r="X189" s="372">
        <f>'7_Factores de emisión'!H358</f>
        <v>0.43000000715255737</v>
      </c>
      <c r="Y189" s="369" t="str">
        <f>'7_Factores de emisión'!J358</f>
        <v>ACSOL ENERGÍA GLOBAL, S.A.</v>
      </c>
      <c r="Z189" s="372">
        <f>'7_Factores de emisión'!N358</f>
        <v>0.40999999642372131</v>
      </c>
      <c r="AA189" s="369" t="str">
        <f>'7_Factores de emisión'!E537</f>
        <v>ADEINNOVA ENERGÍA, S.L.U.</v>
      </c>
      <c r="AB189" s="372">
        <f>'7_Factores de emisión'!H537</f>
        <v>0.11999999731779099</v>
      </c>
      <c r="AD189" s="366" t="e">
        <f t="shared" ca="1" si="12"/>
        <v>#REF!</v>
      </c>
      <c r="AE189" s="367" t="e">
        <f t="shared" ca="1" si="13"/>
        <v>#REF!</v>
      </c>
    </row>
    <row r="190" spans="1:33" ht="16.5" x14ac:dyDescent="0.3">
      <c r="C190" s="382">
        <f>'4_Electricidad'!F24</f>
        <v>0</v>
      </c>
      <c r="D190" s="383" t="e">
        <f t="shared" ca="1" si="9"/>
        <v>#N/A</v>
      </c>
      <c r="E190" s="382" t="str">
        <f>IF(ISNUMBER('4_Electricidad'!H24),('4_Electricidad'!H24*'4_Electricidad'!I24),"")</f>
        <v/>
      </c>
      <c r="F190" t="str">
        <f t="shared" si="14"/>
        <v>genérico</v>
      </c>
      <c r="G190">
        <f t="shared" si="15"/>
        <v>2</v>
      </c>
      <c r="H190" s="368"/>
      <c r="I190" s="369" t="s">
        <v>102</v>
      </c>
      <c r="J190" s="486">
        <f>'7_Factores de emisión'!N130</f>
        <v>0.26</v>
      </c>
      <c r="K190" s="369" t="str">
        <f>'7_Factores de emisión'!E155</f>
        <v>DERIVADOS ENERGÉTICOS PARA EL TRANSPORTE Y LA INDUSTRIA, S.A. (DETISA)</v>
      </c>
      <c r="L190" s="370">
        <f>'7_Factores de emisión'!H155</f>
        <v>0.16</v>
      </c>
      <c r="M190" s="369" t="str">
        <f>'7_Factores de emisión'!J155</f>
        <v>E.ON ENERGÍA, S.L.</v>
      </c>
      <c r="N190" s="370">
        <f>'7_Factores de emisión'!N155</f>
        <v>0.30000001192092896</v>
      </c>
      <c r="O190" s="369" t="str">
        <f>'7_Factores de emisión'!E187</f>
        <v>CLIDOM ENERGY, S.L.</v>
      </c>
      <c r="P190" s="370">
        <f>'7_Factores de emisión'!H187</f>
        <v>0</v>
      </c>
      <c r="Q190" s="369" t="str">
        <f>'7_Factores de emisión'!J187</f>
        <v>AXPO IBERIA, S.L.</v>
      </c>
      <c r="R190" s="371">
        <f>'7_Factores de emisión'!N187</f>
        <v>0</v>
      </c>
      <c r="S190" s="369" t="str">
        <f>'7_Factores de emisión'!E235</f>
        <v>AURA ENERGÍA, S.L.</v>
      </c>
      <c r="T190" s="372">
        <f>'7_Factores de emisión'!H235</f>
        <v>0</v>
      </c>
      <c r="U190" s="369" t="str">
        <f>'7_Factores de emisión'!J235</f>
        <v>ALCANZIA ENERGÍA, S.L.</v>
      </c>
      <c r="V190" s="372">
        <f>'7_Factores de emisión'!N235</f>
        <v>0.30000001192092896</v>
      </c>
      <c r="W190" s="369" t="str">
        <f>'7_Factores de emisión'!E359</f>
        <v>ADEINNOVA ENERGÍA, S.L.U.</v>
      </c>
      <c r="X190" s="372">
        <f>'7_Factores de emisión'!H359</f>
        <v>0.38999998569488525</v>
      </c>
      <c r="Y190" s="369" t="str">
        <f>'7_Factores de emisión'!J359</f>
        <v>ADEINNOVA ENERGÍA, S.L.U.</v>
      </c>
      <c r="Z190" s="372">
        <f>'7_Factores de emisión'!N359</f>
        <v>0.31000000238418579</v>
      </c>
      <c r="AA190" s="369" t="str">
        <f>'7_Factores de emisión'!E538</f>
        <v>ADELFAS ENERGÍA, S.L.</v>
      </c>
      <c r="AB190" s="372">
        <f>'7_Factores de emisión'!H538</f>
        <v>3.9999999105930328E-2</v>
      </c>
      <c r="AD190" s="366" t="e">
        <f t="shared" ca="1" si="12"/>
        <v>#REF!</v>
      </c>
      <c r="AE190" s="367" t="e">
        <f t="shared" ca="1" si="13"/>
        <v>#REF!</v>
      </c>
    </row>
    <row r="191" spans="1:33" ht="16.5" x14ac:dyDescent="0.3">
      <c r="C191" s="382">
        <f>'4_Electricidad'!F25</f>
        <v>0</v>
      </c>
      <c r="D191" s="383" t="e">
        <f t="shared" ca="1" si="9"/>
        <v>#N/A</v>
      </c>
      <c r="E191" s="382" t="str">
        <f>IF(ISNUMBER('4_Electricidad'!H25),('4_Electricidad'!H25*'4_Electricidad'!I25),"")</f>
        <v/>
      </c>
      <c r="F191" t="str">
        <f t="shared" si="14"/>
        <v>genérico</v>
      </c>
      <c r="G191">
        <f t="shared" si="15"/>
        <v>2</v>
      </c>
      <c r="H191" s="368"/>
      <c r="I191" s="369" t="s">
        <v>114</v>
      </c>
      <c r="J191" s="486">
        <f>'7_Factores de emisión'!N131</f>
        <v>0</v>
      </c>
      <c r="K191" s="369" t="str">
        <f>'7_Factores de emisión'!E156</f>
        <v>E.ON ENERGÍA, S.L.</v>
      </c>
      <c r="L191" s="370">
        <f>'7_Factores de emisión'!H156</f>
        <v>0.21</v>
      </c>
      <c r="M191" s="369" t="str">
        <f>'7_Factores de emisión'!J156</f>
        <v>EGL ENERGÍA IBERIA, S.L.</v>
      </c>
      <c r="N191" s="370">
        <f>'7_Factores de emisión'!N156</f>
        <v>0</v>
      </c>
      <c r="O191" s="369" t="str">
        <f>'7_Factores de emisión'!E188</f>
        <v>COMERCIALIZADORA LERSA , S.L.</v>
      </c>
      <c r="P191" s="370">
        <f>'7_Factores de emisión'!H188</f>
        <v>0.34999999403953552</v>
      </c>
      <c r="Q191" s="369" t="str">
        <f>'7_Factores de emisión'!J188</f>
        <v>CEPSA GAS Y ELECTRICIDAD, S.A.</v>
      </c>
      <c r="R191" s="371">
        <f>'7_Factores de emisión'!N188</f>
        <v>0</v>
      </c>
      <c r="S191" s="369" t="str">
        <f>'7_Factores de emisión'!E236</f>
        <v>AVANZALIA ENERGÍA COMERCIALIZADORA, S.A.</v>
      </c>
      <c r="T191" s="372">
        <f>'7_Factores de emisión'!H236</f>
        <v>0.25</v>
      </c>
      <c r="U191" s="369" t="str">
        <f>'7_Factores de emisión'!J236</f>
        <v>ALDRO ENERGÍA Y SOLUCIONES, S.L.U.</v>
      </c>
      <c r="V191" s="372">
        <f>'7_Factores de emisión'!N236</f>
        <v>0.36000001430511475</v>
      </c>
      <c r="W191" s="369" t="str">
        <f>'7_Factores de emisión'!E360</f>
        <v>AGENTE DEL MERCADO ELÉCTRICO, S.A.</v>
      </c>
      <c r="X191" s="372">
        <f>'7_Factores de emisión'!H360</f>
        <v>0.41999998688697815</v>
      </c>
      <c r="Y191" s="369" t="str">
        <f>'7_Factores de emisión'!J360</f>
        <v>ADELFAS ENERGÍA, S.L.</v>
      </c>
      <c r="Z191" s="372">
        <f>'7_Factores de emisión'!N360</f>
        <v>0.34999999403953552</v>
      </c>
      <c r="AA191" s="369" t="str">
        <f>'7_Factores de emisión'!E539</f>
        <v>ADS ENERGY 8,0, S.L.</v>
      </c>
      <c r="AB191" s="372">
        <f>'7_Factores de emisión'!H539</f>
        <v>0</v>
      </c>
      <c r="AD191" s="366" t="e">
        <f t="shared" ca="1" si="12"/>
        <v>#REF!</v>
      </c>
      <c r="AE191" s="367" t="e">
        <f t="shared" ca="1" si="13"/>
        <v>#REF!</v>
      </c>
    </row>
    <row r="192" spans="1:33" ht="16.5" x14ac:dyDescent="0.3">
      <c r="C192" s="382">
        <f>'4_Electricidad'!F26</f>
        <v>0</v>
      </c>
      <c r="D192" s="383" t="e">
        <f t="shared" ca="1" si="9"/>
        <v>#N/A</v>
      </c>
      <c r="E192" s="382" t="str">
        <f>IF(ISNUMBER('4_Electricidad'!H26),('4_Electricidad'!H26*'4_Electricidad'!I26),"")</f>
        <v/>
      </c>
      <c r="F192" t="str">
        <f t="shared" si="14"/>
        <v>genérico</v>
      </c>
      <c r="G192">
        <f t="shared" si="15"/>
        <v>2</v>
      </c>
      <c r="H192" s="368"/>
      <c r="I192" s="369" t="s">
        <v>224</v>
      </c>
      <c r="J192" s="486">
        <f>'7_Factores de emisión'!N132</f>
        <v>0.21</v>
      </c>
      <c r="K192" s="369" t="str">
        <f>'7_Factores de emisión'!E157</f>
        <v>EGL ENERGÍA IBERIA, S.L.</v>
      </c>
      <c r="L192" s="370">
        <f>'7_Factores de emisión'!H157</f>
        <v>0</v>
      </c>
      <c r="M192" s="369" t="str">
        <f>'7_Factores de emisión'!J157</f>
        <v>ENARA GESTIÓN Y MEDIACIÓN, S.L.</v>
      </c>
      <c r="N192" s="370">
        <f>'7_Factores de emisión'!N157</f>
        <v>0</v>
      </c>
      <c r="O192" s="369" t="str">
        <f>'7_Factores de emisión'!E189</f>
        <v>E.ON ENERGÍA, S.L.</v>
      </c>
      <c r="P192" s="370">
        <f>'7_Factores de emisión'!H189</f>
        <v>0.25</v>
      </c>
      <c r="Q192" s="369" t="str">
        <f>'7_Factores de emisión'!J189</f>
        <v>CIDE HCENERGÍA S.A.</v>
      </c>
      <c r="R192" s="371">
        <f>'7_Factores de emisión'!N189</f>
        <v>0.37000000476837158</v>
      </c>
      <c r="S192" s="369" t="str">
        <f>'7_Factores de emisión'!E237</f>
        <v>AXPO IBERIA, S.L.</v>
      </c>
      <c r="T192" s="372">
        <f>'7_Factores de emisión'!H237</f>
        <v>0</v>
      </c>
      <c r="U192" s="369" t="str">
        <f>'7_Factores de emisión'!J237</f>
        <v>ANOTHER ENERGY OPTION, S.L.</v>
      </c>
      <c r="V192" s="372">
        <f>'7_Factores de emisión'!N237</f>
        <v>0</v>
      </c>
      <c r="W192" s="369" t="str">
        <f>'7_Factores de emisión'!E361</f>
        <v>AGRI-ENERGÍA, S.A.</v>
      </c>
      <c r="X192" s="372">
        <f>'7_Factores de emisión'!H361</f>
        <v>0</v>
      </c>
      <c r="Y192" s="369" t="str">
        <f>'7_Factores de emisión'!J361</f>
        <v>AGENTE DEL MERCADO ELÉCTRICO, S.A.</v>
      </c>
      <c r="Z192" s="372">
        <f>'7_Factores de emisión'!N361</f>
        <v>0.36000001430511475</v>
      </c>
      <c r="AA192" s="369" t="str">
        <f>'7_Factores de emisión'!E540</f>
        <v>ADURIZ ENERGÍA, S.L.U.</v>
      </c>
      <c r="AB192" s="372">
        <f>'7_Factores de emisión'!H540</f>
        <v>0</v>
      </c>
      <c r="AD192" s="366" t="e">
        <f t="shared" ca="1" si="12"/>
        <v>#REF!</v>
      </c>
      <c r="AE192" s="367" t="e">
        <f t="shared" ca="1" si="13"/>
        <v>#REF!</v>
      </c>
    </row>
    <row r="193" spans="3:31" ht="16.5" x14ac:dyDescent="0.3">
      <c r="C193" s="382">
        <f>'4_Electricidad'!F27</f>
        <v>0</v>
      </c>
      <c r="D193" s="383" t="e">
        <f t="shared" ca="1" si="9"/>
        <v>#N/A</v>
      </c>
      <c r="E193" s="382" t="str">
        <f>IF(ISNUMBER('4_Electricidad'!H27),('4_Electricidad'!H27*'4_Electricidad'!I27),"")</f>
        <v/>
      </c>
      <c r="F193" t="str">
        <f t="shared" si="14"/>
        <v>genérico</v>
      </c>
      <c r="G193">
        <f t="shared" si="15"/>
        <v>2</v>
      </c>
      <c r="H193" s="368"/>
      <c r="I193" s="369" t="s">
        <v>110</v>
      </c>
      <c r="J193" s="486">
        <f>'7_Factores de emisión'!N133</f>
        <v>0.06</v>
      </c>
      <c r="K193" s="369" t="str">
        <f>'7_Factores de emisión'!E158</f>
        <v>ENARA GESTIÓN Y MEDIACIÓN, S.L.</v>
      </c>
      <c r="L193" s="370">
        <f>'7_Factores de emisión'!H158</f>
        <v>0.19</v>
      </c>
      <c r="M193" s="369" t="str">
        <f>'7_Factores de emisión'!J158</f>
        <v>ENDESA ENERGÍA, S.A.</v>
      </c>
      <c r="N193" s="370">
        <f>'7_Factores de emisión'!N158</f>
        <v>0.37000000476837158</v>
      </c>
      <c r="O193" s="369" t="str">
        <f>'7_Factores de emisión'!E190</f>
        <v>ELECTRICA SOLLERENSE, S.A.</v>
      </c>
      <c r="P193" s="370">
        <f>'7_Factores de emisión'!H190</f>
        <v>0</v>
      </c>
      <c r="Q193" s="369" t="str">
        <f>'7_Factores de emisión'!J190</f>
        <v>CLIDOM ENERGY, S.L.</v>
      </c>
      <c r="R193" s="371">
        <f>'7_Factores de emisión'!N190</f>
        <v>0</v>
      </c>
      <c r="S193" s="369" t="str">
        <f>'7_Factores de emisión'!E238</f>
        <v>BASSOLS ENERGÍA COMERCIAL, S.L.</v>
      </c>
      <c r="T193" s="372">
        <f>'7_Factores de emisión'!H238</f>
        <v>0.38999998569488525</v>
      </c>
      <c r="U193" s="369" t="str">
        <f>'7_Factores de emisión'!J238</f>
        <v>AQUÍ ENERGÍA, S.L.</v>
      </c>
      <c r="V193" s="372">
        <f>'7_Factores de emisión'!N238</f>
        <v>0</v>
      </c>
      <c r="W193" s="369" t="str">
        <f>'7_Factores de emisión'!E362</f>
        <v>ALCANZIA ENERGÍA, S.L.</v>
      </c>
      <c r="X193" s="372">
        <f>'7_Factores de emisión'!H362</f>
        <v>0.31999999284744263</v>
      </c>
      <c r="Y193" s="369" t="str">
        <f>'7_Factores de emisión'!J362</f>
        <v>AGRI-ENERGÍA, S.A.</v>
      </c>
      <c r="Z193" s="372">
        <f>'7_Factores de emisión'!N362</f>
        <v>0</v>
      </c>
      <c r="AA193" s="369" t="str">
        <f>'7_Factores de emisión'!E541</f>
        <v>AGENTE DEL MERCADO ELÉCTRICO, S.A.</v>
      </c>
      <c r="AB193" s="372">
        <f>'7_Factores de emisión'!H541</f>
        <v>0.27000001072883606</v>
      </c>
      <c r="AD193" s="366" t="e">
        <f t="shared" ca="1" si="12"/>
        <v>#REF!</v>
      </c>
      <c r="AE193" s="367" t="e">
        <f t="shared" ca="1" si="13"/>
        <v>#REF!</v>
      </c>
    </row>
    <row r="194" spans="3:31" ht="16.5" x14ac:dyDescent="0.3">
      <c r="C194" s="382">
        <f>'4_Electricidad'!F28</f>
        <v>0</v>
      </c>
      <c r="D194" s="383" t="e">
        <f t="shared" ca="1" si="9"/>
        <v>#N/A</v>
      </c>
      <c r="E194" s="382" t="str">
        <f>IF(ISNUMBER('4_Electricidad'!H28),('4_Electricidad'!H28*'4_Electricidad'!I28),"")</f>
        <v/>
      </c>
      <c r="F194" t="str">
        <f t="shared" si="14"/>
        <v>genérico</v>
      </c>
      <c r="G194">
        <f t="shared" si="15"/>
        <v>2</v>
      </c>
      <c r="H194" s="368"/>
      <c r="I194" s="369" t="s">
        <v>111</v>
      </c>
      <c r="J194" s="486">
        <f>'7_Factores de emisión'!N134</f>
        <v>0.05</v>
      </c>
      <c r="K194" s="369" t="str">
        <f>'7_Factores de emisión'!E159</f>
        <v>ENDESA ENERGÍA, S.A.</v>
      </c>
      <c r="L194" s="370">
        <f>'7_Factores de emisión'!H159</f>
        <v>0.33</v>
      </c>
      <c r="M194" s="369" t="str">
        <f>'7_Factores de emisión'!J159</f>
        <v>ENÉRGYA VM GESTIÓN DE ENERGÍA, S.L.U.</v>
      </c>
      <c r="N194" s="370">
        <f>'7_Factores de emisión'!N159</f>
        <v>0</v>
      </c>
      <c r="O194" s="369" t="str">
        <f>'7_Factores de emisión'!E191</f>
        <v>ENARA GESTIÓN Y MEDIACIÓN, S.L.</v>
      </c>
      <c r="P194" s="370">
        <f>'7_Factores de emisión'!H191</f>
        <v>0</v>
      </c>
      <c r="Q194" s="369" t="str">
        <f>'7_Factores de emisión'!J191</f>
        <v>COMERCIALIZADORA LERSA , S.L.</v>
      </c>
      <c r="R194" s="371">
        <f>'7_Factores de emisión'!N191</f>
        <v>0.36000001430511475</v>
      </c>
      <c r="S194" s="369" t="str">
        <f>'7_Factores de emisión'!E239</f>
        <v>CEPSA GAS Y ELECTRICIDAD, S.A.</v>
      </c>
      <c r="T194" s="372">
        <f>'7_Factores de emisión'!H239</f>
        <v>0</v>
      </c>
      <c r="U194" s="369" t="str">
        <f>'7_Factores de emisión'!J239</f>
        <v>AUDAX ENERGÍA, S.L.U.</v>
      </c>
      <c r="V194" s="372">
        <f>'7_Factores de emisión'!N239</f>
        <v>0.36000001430511475</v>
      </c>
      <c r="W194" s="369" t="str">
        <f>'7_Factores de emisión'!E363</f>
        <v>ALDRO ENERGÍA Y SOLUCIONES, S.L.U.</v>
      </c>
      <c r="X194" s="372">
        <f>'7_Factores de emisión'!H363</f>
        <v>0.41999998688697815</v>
      </c>
      <c r="Y194" s="369" t="str">
        <f>'7_Factores de emisión'!J363</f>
        <v>AGUAS DE BARBASTRO ENERGÍA, S.L.</v>
      </c>
      <c r="Z194" s="372">
        <f>'7_Factores de emisión'!N363</f>
        <v>0.40999999642372131</v>
      </c>
      <c r="AA194" s="369" t="str">
        <f>'7_Factores de emisión'!E542</f>
        <v>AGRI-ENERGÍA, S.A.</v>
      </c>
      <c r="AB194" s="372">
        <f>'7_Factores de emisión'!H542</f>
        <v>0</v>
      </c>
      <c r="AD194" s="366" t="e">
        <f t="shared" ca="1" si="12"/>
        <v>#REF!</v>
      </c>
      <c r="AE194" s="367" t="e">
        <f t="shared" ca="1" si="13"/>
        <v>#REF!</v>
      </c>
    </row>
    <row r="195" spans="3:31" ht="16.5" x14ac:dyDescent="0.3">
      <c r="C195" s="382">
        <f>'4_Electricidad'!F29</f>
        <v>0</v>
      </c>
      <c r="D195" s="383" t="e">
        <f t="shared" ca="1" si="9"/>
        <v>#N/A</v>
      </c>
      <c r="E195" s="382" t="str">
        <f>IF(ISNUMBER('4_Electricidad'!H29),('4_Electricidad'!H29*'4_Electricidad'!I29),"")</f>
        <v/>
      </c>
      <c r="F195" t="str">
        <f t="shared" si="14"/>
        <v>genérico</v>
      </c>
      <c r="G195">
        <f t="shared" si="15"/>
        <v>2</v>
      </c>
      <c r="H195" s="368"/>
      <c r="I195" s="369" t="s">
        <v>118</v>
      </c>
      <c r="J195" s="486">
        <f>'7_Factores de emisión'!N135</f>
        <v>0</v>
      </c>
      <c r="K195" s="369" t="str">
        <f>'7_Factores de emisión'!E160</f>
        <v>ENÉRGYA VM GESTIÓN DE ENERGÍA, S.L.U.</v>
      </c>
      <c r="L195" s="370">
        <f>'7_Factores de emisión'!H160</f>
        <v>0</v>
      </c>
      <c r="M195" s="369" t="str">
        <f>'7_Factores de emisión'!J160</f>
        <v>FACTOR ENERGÍA, S.A.</v>
      </c>
      <c r="N195" s="370">
        <f>'7_Factores de emisión'!N160</f>
        <v>0.25</v>
      </c>
      <c r="O195" s="369" t="str">
        <f>'7_Factores de emisión'!E192</f>
        <v>ENDESA ENERGÍA, S.A.</v>
      </c>
      <c r="P195" s="370">
        <f>'7_Factores de emisión'!H192</f>
        <v>0.31000000238418579</v>
      </c>
      <c r="Q195" s="369" t="str">
        <f>'7_Factores de emisión'!J192</f>
        <v>CYE ENERGÍA, S.L.</v>
      </c>
      <c r="R195" s="371">
        <f>'7_Factores de emisión'!N192</f>
        <v>0</v>
      </c>
      <c r="S195" s="369" t="str">
        <f>'7_Factores de emisión'!E240</f>
        <v>CLIDOM ENERGY, S.L.</v>
      </c>
      <c r="T195" s="372">
        <f>'7_Factores de emisión'!H240</f>
        <v>0</v>
      </c>
      <c r="U195" s="369" t="str">
        <f>'7_Factores de emisión'!J240</f>
        <v>AURA ENERGÍA, S.L.</v>
      </c>
      <c r="V195" s="372">
        <f>'7_Factores de emisión'!N240</f>
        <v>0</v>
      </c>
      <c r="W195" s="369" t="str">
        <f>'7_Factores de emisión'!E364</f>
        <v>ALPIQ ENERGÍA ESPAÑA, S.A.U.</v>
      </c>
      <c r="X195" s="372">
        <f>'7_Factores de emisión'!H364</f>
        <v>5.9999998658895493E-2</v>
      </c>
      <c r="Y195" s="369" t="str">
        <f>'7_Factores de emisión'!J364</f>
        <v>ALCANZIA ENERGÍA, S.L.</v>
      </c>
      <c r="Z195" s="372">
        <f>'7_Factores de emisión'!N364</f>
        <v>0.30000001192092896</v>
      </c>
      <c r="AA195" s="369" t="str">
        <f>'7_Factores de emisión'!E543</f>
        <v>AGUAS DE BARBASTRO ENERGÍA, S.L.</v>
      </c>
      <c r="AB195" s="372">
        <f>'7_Factores de emisión'!H543</f>
        <v>0.31000000238418579</v>
      </c>
      <c r="AD195" s="366" t="e">
        <f t="shared" ca="1" si="12"/>
        <v>#REF!</v>
      </c>
      <c r="AE195" s="367" t="e">
        <f t="shared" ca="1" si="13"/>
        <v>#REF!</v>
      </c>
    </row>
    <row r="196" spans="3:31" ht="16.5" x14ac:dyDescent="0.3">
      <c r="C196" s="382">
        <f>'4_Electricidad'!F30</f>
        <v>0</v>
      </c>
      <c r="D196" s="383" t="e">
        <f t="shared" ca="1" si="9"/>
        <v>#N/A</v>
      </c>
      <c r="E196" s="382" t="str">
        <f>IF(ISNUMBER('4_Electricidad'!H30),('4_Electricidad'!H30*'4_Electricidad'!I30),"")</f>
        <v/>
      </c>
      <c r="F196" t="str">
        <f t="shared" si="14"/>
        <v>genérico</v>
      </c>
      <c r="G196">
        <f t="shared" si="15"/>
        <v>2</v>
      </c>
      <c r="H196" s="368"/>
      <c r="I196" s="369" t="s">
        <v>219</v>
      </c>
      <c r="J196" s="486">
        <f>'7_Factores de emisión'!N136</f>
        <v>0.21</v>
      </c>
      <c r="K196" s="369" t="str">
        <f>'7_Factores de emisión'!E161</f>
        <v>FACTOR ENERGÍA, S.A</v>
      </c>
      <c r="L196" s="370">
        <f>'7_Factores de emisión'!H161</f>
        <v>0.23</v>
      </c>
      <c r="M196" s="369" t="str">
        <f>'7_Factores de emisión'!J161</f>
        <v>GAS NATURAL COMERCIALIZADORA, S.A.</v>
      </c>
      <c r="N196" s="370">
        <f>'7_Factores de emisión'!N161</f>
        <v>0.14000000059604645</v>
      </c>
      <c r="O196" s="369" t="str">
        <f>'7_Factores de emisión'!E193</f>
        <v>ENDESA GENERACIÓN, S.A.</v>
      </c>
      <c r="P196" s="370">
        <f>'7_Factores de emisión'!H193</f>
        <v>0.2800000011920929</v>
      </c>
      <c r="Q196" s="369" t="str">
        <f>'7_Factores de emisión'!J193</f>
        <v>E.ON ENERGÍA, S.L.</v>
      </c>
      <c r="R196" s="371">
        <f>'7_Factores de emisión'!N193</f>
        <v>0.27000001072883606</v>
      </c>
      <c r="S196" s="369" t="str">
        <f>'7_Factores de emisión'!E241</f>
        <v>COMERCIALIZADORA LERSA , S.L.</v>
      </c>
      <c r="T196" s="372">
        <f>'7_Factores de emisión'!H241</f>
        <v>0.40000000596046448</v>
      </c>
      <c r="U196" s="369" t="str">
        <f>'7_Factores de emisión'!J241</f>
        <v>AVANZALIA ENERGÍA COMERCIALIZADORA, S.A.</v>
      </c>
      <c r="V196" s="372">
        <f>'7_Factores de emisión'!N241</f>
        <v>0.15000000596046448</v>
      </c>
      <c r="W196" s="369" t="str">
        <f>'7_Factores de emisión'!E365</f>
        <v>ANOTHER ENERGY OPTION, S.L.</v>
      </c>
      <c r="X196" s="372">
        <f>'7_Factores de emisión'!H365</f>
        <v>1.9999999552965164E-2</v>
      </c>
      <c r="Y196" s="369" t="str">
        <f>'7_Factores de emisión'!J365</f>
        <v>ALDRO ENERGÍA Y SOLUCIONES, S.L.U.</v>
      </c>
      <c r="Z196" s="372">
        <f>'7_Factores de emisión'!N365</f>
        <v>0.40000000596046448</v>
      </c>
      <c r="AA196" s="369" t="str">
        <f>'7_Factores de emisión'!E544</f>
        <v>AHORRELUZ SERVICIOS ONLINE S.L</v>
      </c>
      <c r="AB196" s="372">
        <f>'7_Factores de emisión'!H544</f>
        <v>0</v>
      </c>
      <c r="AD196" s="366" t="e">
        <f t="shared" ca="1" si="12"/>
        <v>#REF!</v>
      </c>
      <c r="AE196" s="367" t="e">
        <f t="shared" ca="1" si="13"/>
        <v>#REF!</v>
      </c>
    </row>
    <row r="197" spans="3:31" ht="16.5" x14ac:dyDescent="0.3">
      <c r="C197" s="382">
        <f>'4_Electricidad'!F31</f>
        <v>0</v>
      </c>
      <c r="D197" s="383" t="e">
        <f t="shared" ca="1" si="9"/>
        <v>#N/A</v>
      </c>
      <c r="E197" s="382" t="str">
        <f>IF(ISNUMBER('4_Electricidad'!H31),('4_Electricidad'!H31*'4_Electricidad'!I31),"")</f>
        <v/>
      </c>
      <c r="F197" t="str">
        <f t="shared" si="14"/>
        <v>genérico</v>
      </c>
      <c r="G197">
        <f t="shared" si="15"/>
        <v>2</v>
      </c>
      <c r="H197" s="368"/>
      <c r="I197" s="369" t="s">
        <v>120</v>
      </c>
      <c r="J197" s="486">
        <f>'7_Factores de emisión'!N137</f>
        <v>0.28000000000000003</v>
      </c>
      <c r="K197" s="369" t="str">
        <f>'7_Factores de emisión'!E162</f>
        <v>GAS NATURAL COMERCIALIZADORA, S.A.</v>
      </c>
      <c r="L197" s="370">
        <f>'7_Factores de emisión'!H162</f>
        <v>0.08</v>
      </c>
      <c r="M197" s="369" t="str">
        <f>'7_Factores de emisión'!J162</f>
        <v>GAS NATURAL SERVICIOS SDG, S.A.</v>
      </c>
      <c r="N197" s="370">
        <f>'7_Factores de emisión'!N162</f>
        <v>0.12999999523162842</v>
      </c>
      <c r="O197" s="369" t="str">
        <f>'7_Factores de emisión'!E194</f>
        <v>ENERCOLUZ ENERGÍA, S.L.</v>
      </c>
      <c r="P197" s="370">
        <f>'7_Factores de emisión'!H194</f>
        <v>0.36000001430511475</v>
      </c>
      <c r="Q197" s="369" t="str">
        <f>'7_Factores de emisión'!J194</f>
        <v>ELECTRICA SOLLERENSE, S.A.</v>
      </c>
      <c r="R197" s="371">
        <f>'7_Factores de emisión'!N194</f>
        <v>0.25999999046325684</v>
      </c>
      <c r="S197" s="369" t="str">
        <f>'7_Factores de emisión'!E242</f>
        <v>COMERCIALIZADORA ZERO ELECTRUM, S.L.</v>
      </c>
      <c r="T197" s="372">
        <f>'7_Factores de emisión'!H242</f>
        <v>0.40000000596046448</v>
      </c>
      <c r="U197" s="369" t="str">
        <f>'7_Factores de emisión'!J242</f>
        <v>AXPO IBERIA, S.L.</v>
      </c>
      <c r="V197" s="372">
        <f>'7_Factores de emisión'!N242</f>
        <v>0</v>
      </c>
      <c r="W197" s="369" t="str">
        <f>'7_Factores de emisión'!E366</f>
        <v>APELES ELECTRICIDAD, S.L.</v>
      </c>
      <c r="X197" s="372">
        <f>'7_Factores de emisión'!H366</f>
        <v>0</v>
      </c>
      <c r="Y197" s="369" t="str">
        <f>'7_Factores de emisión'!J366</f>
        <v>ALILUZ MEDITERRANEA, S.L.</v>
      </c>
      <c r="Z197" s="372">
        <f>'7_Factores de emisión'!N366</f>
        <v>0</v>
      </c>
      <c r="AA197" s="369" t="str">
        <f>'7_Factores de emisión'!E545</f>
        <v>AHORRO ENERGÍA HOGAR INVESTMENTS, S.L.</v>
      </c>
      <c r="AB197" s="372">
        <f>'7_Factores de emisión'!H545</f>
        <v>0.31000000238418579</v>
      </c>
      <c r="AD197" s="366" t="e">
        <f t="shared" ca="1" si="12"/>
        <v>#REF!</v>
      </c>
      <c r="AE197" s="367" t="e">
        <f t="shared" ca="1" si="13"/>
        <v>#REF!</v>
      </c>
    </row>
    <row r="198" spans="3:31" ht="16.5" x14ac:dyDescent="0.3">
      <c r="C198" s="382">
        <f>'4_Electricidad'!F32</f>
        <v>0</v>
      </c>
      <c r="D198" s="383" t="e">
        <f t="shared" ca="1" si="9"/>
        <v>#N/A</v>
      </c>
      <c r="E198" s="382" t="str">
        <f>IF(ISNUMBER('4_Electricidad'!H32),('4_Electricidad'!H32*'4_Electricidad'!I32),"")</f>
        <v/>
      </c>
      <c r="F198" t="str">
        <f t="shared" si="14"/>
        <v>genérico</v>
      </c>
      <c r="G198">
        <f t="shared" si="15"/>
        <v>2</v>
      </c>
      <c r="H198" s="368"/>
      <c r="I198" s="369" t="s">
        <v>225</v>
      </c>
      <c r="J198" s="486">
        <f>'7_Factores de emisión'!N138</f>
        <v>0</v>
      </c>
      <c r="K198" s="369" t="str">
        <f>'7_Factores de emisión'!E163</f>
        <v>GAS NATURAL SERVICIOS SDG, S.A.</v>
      </c>
      <c r="L198" s="370">
        <f>'7_Factores de emisión'!H163</f>
        <v>0.08</v>
      </c>
      <c r="M198" s="369" t="str">
        <f>'7_Factores de emisión'!J163</f>
        <v>GDF SUEZ ESPAÑA, S.A.U.</v>
      </c>
      <c r="N198" s="370">
        <f>'7_Factores de emisión'!N163</f>
        <v>9.9999997764825821E-3</v>
      </c>
      <c r="O198" s="369" t="str">
        <f>'7_Factores de emisión'!E195</f>
        <v>ENERGY BY COGEN, S.L.</v>
      </c>
      <c r="P198" s="370">
        <f>'7_Factores de emisión'!H195</f>
        <v>0.31999999284744263</v>
      </c>
      <c r="Q198" s="369" t="str">
        <f>'7_Factores de emisión'!J195</f>
        <v>ENARA GESTIÓN Y MEDIACIÓN, S.L.</v>
      </c>
      <c r="R198" s="371">
        <f>'7_Factores de emisión'!N195</f>
        <v>0</v>
      </c>
      <c r="S198" s="369" t="str">
        <f>'7_Factores de emisión'!E243</f>
        <v>COMPAÑÍA ESCANDINAVA DE ELECTRICIDAD EN ESPAÑA, S.L.</v>
      </c>
      <c r="T198" s="372">
        <f>'7_Factores de emisión'!H243</f>
        <v>0</v>
      </c>
      <c r="U198" s="369" t="str">
        <f>'7_Factores de emisión'!J243</f>
        <v>BASSOLS ENERGÍA COMERCIAL, S.L.</v>
      </c>
      <c r="V198" s="372">
        <f>'7_Factores de emisión'!N243</f>
        <v>0</v>
      </c>
      <c r="W198" s="369" t="str">
        <f>'7_Factores de emisión'!E367</f>
        <v>AQUÍ ENERGÍA, S.L.</v>
      </c>
      <c r="X198" s="372">
        <f>'7_Factores de emisión'!H367</f>
        <v>0</v>
      </c>
      <c r="Y198" s="369" t="str">
        <f>'7_Factores de emisión'!J367</f>
        <v>ALPIQ ENERGÍA ESPAÑA, S.A.U.</v>
      </c>
      <c r="Z198" s="372">
        <f>'7_Factores de emisión'!N367</f>
        <v>0.11999999731779099</v>
      </c>
      <c r="AA198" s="369" t="str">
        <f>'7_Factores de emisión'!E546</f>
        <v>ALCANZIA ENERGÍA, S.L.</v>
      </c>
      <c r="AB198" s="372">
        <f>'7_Factores de emisión'!H546</f>
        <v>0</v>
      </c>
      <c r="AD198" s="366" t="e">
        <f t="shared" ca="1" si="12"/>
        <v>#REF!</v>
      </c>
      <c r="AE198" s="367" t="e">
        <f t="shared" ca="1" si="13"/>
        <v>#REF!</v>
      </c>
    </row>
    <row r="199" spans="3:31" ht="16.5" x14ac:dyDescent="0.3">
      <c r="C199" s="382">
        <f>'4_Electricidad'!F33</f>
        <v>0</v>
      </c>
      <c r="D199" s="383" t="e">
        <f t="shared" ca="1" si="9"/>
        <v>#N/A</v>
      </c>
      <c r="E199" s="382" t="str">
        <f>IF(ISNUMBER('4_Electricidad'!H33),('4_Electricidad'!H33*'4_Electricidad'!I33),"")</f>
        <v/>
      </c>
      <c r="F199" t="str">
        <f t="shared" si="14"/>
        <v>genérico</v>
      </c>
      <c r="G199">
        <f t="shared" si="15"/>
        <v>2</v>
      </c>
      <c r="H199" s="368"/>
      <c r="I199" s="369" t="s">
        <v>104</v>
      </c>
      <c r="J199" s="486">
        <f>'7_Factores de emisión'!N139</f>
        <v>0.1</v>
      </c>
      <c r="K199" s="369" t="str">
        <f>'7_Factores de emisión'!E164</f>
        <v>GDF SUEZ ESPAÑA, S.A.U.</v>
      </c>
      <c r="L199" s="370">
        <f>'7_Factores de emisión'!H164</f>
        <v>0</v>
      </c>
      <c r="M199" s="369" t="str">
        <f>'7_Factores de emisión'!J164</f>
        <v>GEOATLANTER, S.L.</v>
      </c>
      <c r="N199" s="370">
        <f>'7_Factores de emisión'!N164</f>
        <v>0</v>
      </c>
      <c r="O199" s="369" t="str">
        <f>'7_Factores de emisión'!E196</f>
        <v>ENÉRGYA VM GESTIÓN DE ENERGÍA, S.L.U.</v>
      </c>
      <c r="P199" s="370">
        <f>'7_Factores de emisión'!H196</f>
        <v>0</v>
      </c>
      <c r="Q199" s="369" t="str">
        <f>'7_Factores de emisión'!J196</f>
        <v>ENDESA ENERGÍA, S.A.</v>
      </c>
      <c r="R199" s="371">
        <f>'7_Factores de emisión'!N196</f>
        <v>0.33000001311302185</v>
      </c>
      <c r="S199" s="369" t="str">
        <f>'7_Factores de emisión'!E244</f>
        <v>COOPERATIVA ELECTRICA DE CASTELLAR, S.C.V.</v>
      </c>
      <c r="T199" s="372">
        <f>'7_Factores de emisión'!H244</f>
        <v>0</v>
      </c>
      <c r="U199" s="369" t="str">
        <f>'7_Factores de emisión'!J244</f>
        <v>BETA RENOWABLE GROUP, S.A.</v>
      </c>
      <c r="V199" s="372">
        <f>'7_Factores de emisión'!N244</f>
        <v>0</v>
      </c>
      <c r="W199" s="369" t="str">
        <f>'7_Factores de emisión'!E368</f>
        <v xml:space="preserve">ASAL DE ENERGÍA, S.L. </v>
      </c>
      <c r="X199" s="372">
        <f>'7_Factores de emisión'!H368</f>
        <v>0</v>
      </c>
      <c r="Y199" s="369" t="str">
        <f>'7_Factores de emisión'!J368</f>
        <v>ANOTHER ENERGY OPTION, S.L.</v>
      </c>
      <c r="Z199" s="372">
        <f>'7_Factores de emisión'!N368</f>
        <v>0.34999999403953552</v>
      </c>
      <c r="AA199" s="369" t="str">
        <f>'7_Factores de emisión'!E547</f>
        <v>ALDRO ENERGÍA Y SOLUCIONES, S.L.U.</v>
      </c>
      <c r="AB199" s="372">
        <f>'7_Factores de emisión'!H547</f>
        <v>0.30000001192092896</v>
      </c>
      <c r="AD199" s="366" t="e">
        <f t="shared" ca="1" si="12"/>
        <v>#REF!</v>
      </c>
      <c r="AE199" s="367" t="e">
        <f t="shared" ca="1" si="13"/>
        <v>#REF!</v>
      </c>
    </row>
    <row r="200" spans="3:31" ht="16.5" x14ac:dyDescent="0.3">
      <c r="C200" s="382">
        <f>'4_Electricidad'!F34</f>
        <v>0</v>
      </c>
      <c r="D200" s="383" t="e">
        <f t="shared" ca="1" si="9"/>
        <v>#N/A</v>
      </c>
      <c r="E200" s="382" t="str">
        <f>IF(ISNUMBER('4_Electricidad'!H34),('4_Electricidad'!H34*'4_Electricidad'!I34),"")</f>
        <v/>
      </c>
      <c r="F200" t="str">
        <f t="shared" si="14"/>
        <v>genérico</v>
      </c>
      <c r="G200">
        <f t="shared" si="15"/>
        <v>2</v>
      </c>
      <c r="H200" s="368"/>
      <c r="I200" s="369" t="s">
        <v>220</v>
      </c>
      <c r="J200" s="486">
        <f>'7_Factores de emisión'!N140</f>
        <v>0.23</v>
      </c>
      <c r="K200" s="369" t="str">
        <f>'7_Factores de emisión'!E165</f>
        <v>GESTERNOVA, S.A.</v>
      </c>
      <c r="L200" s="370">
        <f>'7_Factores de emisión'!H165</f>
        <v>0</v>
      </c>
      <c r="M200" s="369" t="str">
        <f>'7_Factores de emisión'!J165</f>
        <v>GESTERNOVA, S.A.</v>
      </c>
      <c r="N200" s="370">
        <f>'7_Factores de emisión'!N165</f>
        <v>0</v>
      </c>
      <c r="O200" s="369" t="str">
        <f>'7_Factores de emisión'!E197</f>
        <v>FACTOR ENERGÍA, S.A.</v>
      </c>
      <c r="P200" s="370">
        <f>'7_Factores de emisión'!H197</f>
        <v>0.23999999463558197</v>
      </c>
      <c r="Q200" s="369" t="str">
        <f>'7_Factores de emisión'!J197</f>
        <v>ENDESA GENERACIÓN, S.A.</v>
      </c>
      <c r="R200" s="371">
        <f>'7_Factores de emisión'!N197</f>
        <v>0</v>
      </c>
      <c r="S200" s="369" t="str">
        <f>'7_Factores de emisión'!E245</f>
        <v>CYE ENERGÍA, S.L.</v>
      </c>
      <c r="T200" s="372">
        <f>'7_Factores de emisión'!H245</f>
        <v>2.9999999329447746E-2</v>
      </c>
      <c r="U200" s="369" t="str">
        <f>'7_Factores de emisión'!J245</f>
        <v xml:space="preserve">CEMOI ELECTRICITE, S.L. </v>
      </c>
      <c r="V200" s="372">
        <f>'7_Factores de emisión'!N245</f>
        <v>0.18000000715255737</v>
      </c>
      <c r="W200" s="369" t="str">
        <f>'7_Factores de emisión'!E369</f>
        <v>AUDAX ENERGÍA, S.L.U.</v>
      </c>
      <c r="X200" s="372">
        <f>'7_Factores de emisión'!H369</f>
        <v>0.40999999642372131</v>
      </c>
      <c r="Y200" s="369" t="str">
        <f>'7_Factores de emisión'!J369</f>
        <v>AQUÍ ENERGÍA, S.L.</v>
      </c>
      <c r="Z200" s="372">
        <f>'7_Factores de emisión'!N369</f>
        <v>0</v>
      </c>
      <c r="AA200" s="369" t="str">
        <f>'7_Factores de emisión'!E548</f>
        <v>ALPEX IBERICA DE ENERGÍA, S.L.U</v>
      </c>
      <c r="AB200" s="372">
        <f>'7_Factores de emisión'!H548</f>
        <v>0</v>
      </c>
      <c r="AD200" s="366" t="e">
        <f t="shared" ca="1" si="12"/>
        <v>#REF!</v>
      </c>
      <c r="AE200" s="367" t="e">
        <f t="shared" ca="1" si="13"/>
        <v>#REF!</v>
      </c>
    </row>
    <row r="201" spans="3:31" ht="16.5" x14ac:dyDescent="0.3">
      <c r="C201" s="382">
        <f>'4_Electricidad'!F35</f>
        <v>0</v>
      </c>
      <c r="D201" s="383" t="e">
        <f t="shared" ca="1" si="9"/>
        <v>#N/A</v>
      </c>
      <c r="E201" s="382" t="str">
        <f>IF(ISNUMBER('4_Electricidad'!H35),('4_Electricidad'!H35*'4_Electricidad'!I35),"")</f>
        <v/>
      </c>
      <c r="F201" t="str">
        <f t="shared" si="14"/>
        <v>genérico</v>
      </c>
      <c r="G201">
        <f t="shared" si="15"/>
        <v>2</v>
      </c>
      <c r="H201" s="368"/>
      <c r="I201" s="369" t="s">
        <v>112</v>
      </c>
      <c r="J201" s="486">
        <f>'7_Factores de emisión'!N141</f>
        <v>0.28000000000000003</v>
      </c>
      <c r="K201" s="369" t="str">
        <f>'7_Factores de emisión'!E166</f>
        <v>HIDROCANTABRICO ENERGÍA, S.A. UNIPERSONAL</v>
      </c>
      <c r="L201" s="370">
        <f>'7_Factores de emisión'!H166</f>
        <v>0.23</v>
      </c>
      <c r="M201" s="369" t="str">
        <f>'7_Factores de emisión'!J166</f>
        <v>HIDROCANTABRICO ENERGÍA, S.A. Unipersonal</v>
      </c>
      <c r="N201" s="370">
        <f>'7_Factores de emisión'!N166</f>
        <v>0.23999999463558197</v>
      </c>
      <c r="O201" s="369" t="str">
        <f>'7_Factores de emisión'!E198</f>
        <v>FENIE ENERGÍA, S.A.</v>
      </c>
      <c r="P201" s="370">
        <f>'7_Factores de emisión'!H198</f>
        <v>0.34999999403953552</v>
      </c>
      <c r="Q201" s="369" t="str">
        <f>'7_Factores de emisión'!J198</f>
        <v>ENEL GREEN POWER ESPAÑA, S.L.</v>
      </c>
      <c r="R201" s="371">
        <f>'7_Factores de emisión'!N198</f>
        <v>0</v>
      </c>
      <c r="S201" s="369" t="str">
        <f>'7_Factores de emisión'!E246</f>
        <v>DREUE ELECTRIC, S.L.</v>
      </c>
      <c r="T201" s="372">
        <f>'7_Factores de emisión'!H246</f>
        <v>1.9999999552965164E-2</v>
      </c>
      <c r="U201" s="369" t="str">
        <f>'7_Factores de emisión'!J246</f>
        <v>CEPSA GAS Y ELECTRICIDAD, S.A.</v>
      </c>
      <c r="V201" s="372">
        <f>'7_Factores de emisión'!N246</f>
        <v>0</v>
      </c>
      <c r="W201" s="369" t="str">
        <f>'7_Factores de emisión'!E370</f>
        <v>AURA ENERGÍA, S.L.</v>
      </c>
      <c r="X201" s="372">
        <f>'7_Factores de emisión'!H370</f>
        <v>0</v>
      </c>
      <c r="Y201" s="369" t="str">
        <f>'7_Factores de emisión'!J370</f>
        <v xml:space="preserve">ASAL DE ENERGÍA, S.L. </v>
      </c>
      <c r="Z201" s="372">
        <f>'7_Factores de emisión'!N370</f>
        <v>0</v>
      </c>
      <c r="AA201" s="369" t="str">
        <f>'7_Factores de emisión'!E549</f>
        <v>ALPIQ ENERGÍA ESPAÑA, S.A.U.</v>
      </c>
      <c r="AB201" s="372">
        <f>'7_Factores de emisión'!H549</f>
        <v>0.18000000715255737</v>
      </c>
      <c r="AD201" s="366" t="e">
        <f t="shared" ca="1" si="12"/>
        <v>#REF!</v>
      </c>
      <c r="AE201" s="367" t="e">
        <f t="shared" ca="1" si="13"/>
        <v>#REF!</v>
      </c>
    </row>
    <row r="202" spans="3:31" ht="16.5" x14ac:dyDescent="0.3">
      <c r="C202" s="382">
        <f>'4_Electricidad'!F36</f>
        <v>0</v>
      </c>
      <c r="D202" s="383" t="e">
        <f t="shared" ca="1" si="9"/>
        <v>#N/A</v>
      </c>
      <c r="E202" s="382" t="str">
        <f>IF(ISNUMBER('4_Electricidad'!H36),('4_Electricidad'!H36*'4_Electricidad'!I36),"")</f>
        <v/>
      </c>
      <c r="F202" t="str">
        <f t="shared" si="14"/>
        <v>genérico</v>
      </c>
      <c r="G202">
        <f t="shared" si="15"/>
        <v>2</v>
      </c>
      <c r="H202" s="368"/>
      <c r="I202" s="369" t="s">
        <v>119</v>
      </c>
      <c r="J202" s="486">
        <f>'7_Factores de emisión'!N142</f>
        <v>0</v>
      </c>
      <c r="K202" s="369" t="str">
        <f>'7_Factores de emisión'!E167</f>
        <v>HIDROELÉCTRICA EL CARMEN ENERGÍA, S.L.</v>
      </c>
      <c r="L202" s="370">
        <f>'7_Factores de emisión'!H167</f>
        <v>0.33</v>
      </c>
      <c r="M202" s="369" t="str">
        <f>'7_Factores de emisión'!J167</f>
        <v>HIDROELÉCTRICA EL CARMEN ENERGÍA, S.L.</v>
      </c>
      <c r="N202" s="370">
        <f>'7_Factores de emisión'!N167</f>
        <v>0</v>
      </c>
      <c r="O202" s="369" t="str">
        <f>'7_Factores de emisión'!E199</f>
        <v>GAS NATURAL COMERCIALIZADORA, S.A.</v>
      </c>
      <c r="P202" s="370">
        <f>'7_Factores de emisión'!H199</f>
        <v>0.23000000417232513</v>
      </c>
      <c r="Q202" s="369" t="str">
        <f>'7_Factores de emisión'!J199</f>
        <v>ENERCOLUZ ENERGÍA, S.L.</v>
      </c>
      <c r="R202" s="371">
        <f>'7_Factores de emisión'!N199</f>
        <v>0.31000000238418579</v>
      </c>
      <c r="S202" s="369" t="str">
        <f>'7_Factores de emisión'!E247</f>
        <v>E.ON ENERGÍA, S.L.</v>
      </c>
      <c r="T202" s="372">
        <f>'7_Factores de emisión'!H247</f>
        <v>0.34000000357627869</v>
      </c>
      <c r="U202" s="369" t="str">
        <f>'7_Factores de emisión'!J247</f>
        <v>CLIDOM ENERGY, S.L.</v>
      </c>
      <c r="V202" s="372">
        <f>'7_Factores de emisión'!N247</f>
        <v>0</v>
      </c>
      <c r="W202" s="369" t="str">
        <f>'7_Factores de emisión'!E371</f>
        <v>AUSARTA PRIMA, S.L.</v>
      </c>
      <c r="X202" s="372">
        <f>'7_Factores de emisión'!H371</f>
        <v>0</v>
      </c>
      <c r="Y202" s="369" t="str">
        <f>'7_Factores de emisión'!J371</f>
        <v>AUDAX ENERGÍA, S.L.U.</v>
      </c>
      <c r="Z202" s="372">
        <f>'7_Factores de emisión'!N371</f>
        <v>0.28999999165534973</v>
      </c>
      <c r="AA202" s="369" t="str">
        <f>'7_Factores de emisión'!E550</f>
        <v>ANOTHER ENERGY OPTION, S.L.</v>
      </c>
      <c r="AB202" s="372">
        <f>'7_Factores de emisión'!H550</f>
        <v>0</v>
      </c>
      <c r="AD202" s="366" t="e">
        <f t="shared" ca="1" si="12"/>
        <v>#REF!</v>
      </c>
      <c r="AE202" s="367" t="e">
        <f t="shared" ca="1" si="13"/>
        <v>#REF!</v>
      </c>
    </row>
    <row r="203" spans="3:31" ht="16.5" x14ac:dyDescent="0.3">
      <c r="C203" s="382">
        <f>'4_Electricidad'!F37</f>
        <v>0</v>
      </c>
      <c r="D203" s="383" t="e">
        <f t="shared" ca="1" si="9"/>
        <v>#N/A</v>
      </c>
      <c r="E203" s="382" t="str">
        <f>IF(ISNUMBER('4_Electricidad'!H37),('4_Electricidad'!H37*'4_Electricidad'!I37),"")</f>
        <v/>
      </c>
      <c r="F203" t="str">
        <f t="shared" si="14"/>
        <v>genérico</v>
      </c>
      <c r="G203">
        <f t="shared" si="15"/>
        <v>2</v>
      </c>
      <c r="H203" s="368"/>
      <c r="I203" s="369" t="s">
        <v>109</v>
      </c>
      <c r="J203" s="486">
        <f>'7_Factores de emisión'!N143</f>
        <v>0.26</v>
      </c>
      <c r="K203" s="369" t="str">
        <f>'7_Factores de emisión'!E168</f>
        <v>IBERDROLA GENERACION, S.A.U.</v>
      </c>
      <c r="L203" s="370">
        <f>'7_Factores de emisión'!H168</f>
        <v>0.17</v>
      </c>
      <c r="M203" s="369" t="str">
        <f>'7_Factores de emisión'!J168</f>
        <v>IBERDROLA GENERACION, S.A.U.</v>
      </c>
      <c r="N203" s="370">
        <f>'7_Factores de emisión'!N168</f>
        <v>0.23999999463558197</v>
      </c>
      <c r="O203" s="369" t="str">
        <f>'7_Factores de emisión'!E200</f>
        <v>GAS NATURAL SERVICIOS SDG, S.A.</v>
      </c>
      <c r="P203" s="370">
        <f>'7_Factores de emisión'!H200</f>
        <v>0.23000000417232513</v>
      </c>
      <c r="Q203" s="369" t="str">
        <f>'7_Factores de emisión'!J200</f>
        <v>ENÉRGYA VM GESTIÓN DE ENERGÍA, S.L.U.</v>
      </c>
      <c r="R203" s="371">
        <f>'7_Factores de emisión'!N200</f>
        <v>0</v>
      </c>
      <c r="S203" s="369" t="str">
        <f>'7_Factores de emisión'!E248</f>
        <v>ELECTRICA DE CHERA, S.C.V.</v>
      </c>
      <c r="T203" s="372">
        <f>'7_Factores de emisión'!H248</f>
        <v>0</v>
      </c>
      <c r="U203" s="369" t="str">
        <f>'7_Factores de emisión'!J248</f>
        <v>COMERCIALIZADORA ELÉCTRICA DE CADIZ, S.A.</v>
      </c>
      <c r="V203" s="372">
        <f>'7_Factores de emisión'!N248</f>
        <v>0</v>
      </c>
      <c r="W203" s="369" t="str">
        <f>'7_Factores de emisión'!E372</f>
        <v>AVANZALIA ENERGÍA COMERCIALIZADORA, S.A.</v>
      </c>
      <c r="X203" s="372">
        <f>'7_Factores de emisión'!H372</f>
        <v>0.10999999940395355</v>
      </c>
      <c r="Y203" s="369" t="str">
        <f>'7_Factores de emisión'!J372</f>
        <v>AURA ENERGÍA, S.L.</v>
      </c>
      <c r="Z203" s="372">
        <f>'7_Factores de emisión'!N372</f>
        <v>0</v>
      </c>
      <c r="AA203" s="369" t="str">
        <f>'7_Factores de emisión'!E551</f>
        <v>AQUÍ ENERGÍA, S.L.</v>
      </c>
      <c r="AB203" s="372">
        <f>'7_Factores de emisión'!H551</f>
        <v>0</v>
      </c>
      <c r="AD203" s="366" t="e">
        <f t="shared" ca="1" si="12"/>
        <v>#REF!</v>
      </c>
      <c r="AE203" s="367" t="e">
        <f t="shared" ca="1" si="13"/>
        <v>#REF!</v>
      </c>
    </row>
    <row r="204" spans="3:31" ht="16.5" x14ac:dyDescent="0.3">
      <c r="C204" s="382">
        <f>'4_Electricidad'!F38</f>
        <v>0</v>
      </c>
      <c r="D204" s="383" t="e">
        <f t="shared" ca="1" si="9"/>
        <v>#N/A</v>
      </c>
      <c r="E204" s="382" t="str">
        <f>IF(ISNUMBER('4_Electricidad'!H38),('4_Electricidad'!H38*'4_Electricidad'!I38),"")</f>
        <v/>
      </c>
      <c r="F204" t="str">
        <f t="shared" si="14"/>
        <v>genérico</v>
      </c>
      <c r="G204">
        <f t="shared" si="15"/>
        <v>2</v>
      </c>
      <c r="H204" s="368"/>
      <c r="I204" s="369" t="s">
        <v>183</v>
      </c>
      <c r="J204" s="486">
        <f>'7_Factores de emisión'!J123</f>
        <v>0.31</v>
      </c>
      <c r="K204" s="369" t="str">
        <f>'7_Factores de emisión'!E169</f>
        <v>NATURGAS COMERCIALIZADORA, S.A.</v>
      </c>
      <c r="L204" s="370">
        <f>'7_Factores de emisión'!H169</f>
        <v>0.26</v>
      </c>
      <c r="M204" s="369" t="str">
        <f>'7_Factores de emisión'!J169</f>
        <v>LA UNION ELECTRO INDUSTRIAL, S.L. "UNIPERSONAL"</v>
      </c>
      <c r="N204" s="370">
        <f>'7_Factores de emisión'!N169</f>
        <v>0.34999999403953552</v>
      </c>
      <c r="O204" s="369" t="str">
        <f>'7_Factores de emisión'!E201</f>
        <v>GDF SUEZ ESPAÑA, S.A.U.</v>
      </c>
      <c r="P204" s="370">
        <f>'7_Factores de emisión'!H201</f>
        <v>0.31999999284744263</v>
      </c>
      <c r="Q204" s="369" t="str">
        <f>'7_Factores de emisión'!J201</f>
        <v>FACTOR ENERGÍA, S.A.</v>
      </c>
      <c r="R204" s="371">
        <f>'7_Factores de emisión'!N201</f>
        <v>0.27000001072883606</v>
      </c>
      <c r="S204" s="369" t="str">
        <f>'7_Factores de emisión'!E249</f>
        <v>ELECTRICA DE GUADASSUAR COOP. V.</v>
      </c>
      <c r="T204" s="372">
        <f>'7_Factores de emisión'!H249</f>
        <v>0</v>
      </c>
      <c r="U204" s="369" t="str">
        <f>'7_Factores de emisión'!J249</f>
        <v>COMERCIALIZADORA LERSA , S.L.</v>
      </c>
      <c r="V204" s="372">
        <f>'7_Factores de emisión'!N249</f>
        <v>5.000000074505806E-2</v>
      </c>
      <c r="W204" s="369" t="str">
        <f>'7_Factores de emisión'!E373</f>
        <v>AXPO IBERIA, S.L.</v>
      </c>
      <c r="X204" s="372">
        <f>'7_Factores de emisión'!H373</f>
        <v>0</v>
      </c>
      <c r="Y204" s="369" t="str">
        <f>'7_Factores de emisión'!J373</f>
        <v>AUSARTA PRIMA, S.L.</v>
      </c>
      <c r="Z204" s="372">
        <f>'7_Factores de emisión'!N373</f>
        <v>0</v>
      </c>
      <c r="AA204" s="369" t="str">
        <f>'7_Factores de emisión'!E552</f>
        <v xml:space="preserve">ASAL DE ENERGÍA, S.L. </v>
      </c>
      <c r="AB204" s="372">
        <f>'7_Factores de emisión'!H552</f>
        <v>0</v>
      </c>
      <c r="AD204" s="366" t="e">
        <f t="shared" ca="1" si="12"/>
        <v>#REF!</v>
      </c>
      <c r="AE204" s="367" t="e">
        <f t="shared" ca="1" si="13"/>
        <v>#REF!</v>
      </c>
    </row>
    <row r="205" spans="3:31" ht="16.5" x14ac:dyDescent="0.3">
      <c r="C205" s="382">
        <f>'4_Electricidad'!F39</f>
        <v>0</v>
      </c>
      <c r="D205" s="383" t="e">
        <f t="shared" ca="1" si="9"/>
        <v>#N/A</v>
      </c>
      <c r="E205" s="382" t="str">
        <f>IF(ISNUMBER('4_Electricidad'!H39),('4_Electricidad'!H39*'4_Electricidad'!I39),"")</f>
        <v/>
      </c>
      <c r="F205" t="str">
        <f t="shared" si="14"/>
        <v>genérico</v>
      </c>
      <c r="G205">
        <f t="shared" si="15"/>
        <v>2</v>
      </c>
      <c r="H205" s="368"/>
      <c r="I205" s="369" t="s">
        <v>6</v>
      </c>
      <c r="J205" s="486">
        <f>J204</f>
        <v>0.31</v>
      </c>
      <c r="K205" s="369" t="str">
        <f>'7_Factores de emisión'!E170</f>
        <v>NEXUS ENERGÍA, S.A.</v>
      </c>
      <c r="L205" s="370">
        <f>'7_Factores de emisión'!H170</f>
        <v>0.36</v>
      </c>
      <c r="M205" s="369" t="str">
        <f>'7_Factores de emisión'!J170</f>
        <v>NATURGAS ENERGÍA COMERCIALIZADORA, S.A.U.</v>
      </c>
      <c r="N205" s="370">
        <f>'7_Factores de emisión'!N170</f>
        <v>0.25</v>
      </c>
      <c r="O205" s="369" t="str">
        <f>'7_Factores de emisión'!E202</f>
        <v>GEOATLANTER, S.L.</v>
      </c>
      <c r="P205" s="370">
        <f>'7_Factores de emisión'!H202</f>
        <v>0</v>
      </c>
      <c r="Q205" s="369" t="str">
        <f>'7_Factores de emisión'!J202</f>
        <v>FENIE ENERGÍA, S.A.</v>
      </c>
      <c r="R205" s="371">
        <f>'7_Factores de emisión'!N202</f>
        <v>0.31999999284744263</v>
      </c>
      <c r="S205" s="369" t="str">
        <f>'7_Factores de emisión'!E250</f>
        <v>ELECTRICA SOLLERENSE, S.A.</v>
      </c>
      <c r="T205" s="372">
        <f>'7_Factores de emisión'!H250</f>
        <v>0.33000001311302185</v>
      </c>
      <c r="U205" s="369" t="str">
        <f>'7_Factores de emisión'!J250</f>
        <v>COMPAÑÍA ESCANDINAVA DE ELECTRICIDAD EN ESPAÑA, S.L.</v>
      </c>
      <c r="V205" s="372">
        <f>'7_Factores de emisión'!N250</f>
        <v>0</v>
      </c>
      <c r="W205" s="369" t="str">
        <f>'7_Factores de emisión'!E374</f>
        <v>BASSOLS ENERGÍA COMERCIAL, S.L.</v>
      </c>
      <c r="X205" s="372">
        <f>'7_Factores de emisión'!H374</f>
        <v>0</v>
      </c>
      <c r="Y205" s="369" t="str">
        <f>'7_Factores de emisión'!J374</f>
        <v>AVANZALIA ENERGÍA COMERCIALIZADORA, S.A.</v>
      </c>
      <c r="Z205" s="372">
        <f>'7_Factores de emisión'!N374</f>
        <v>0.25</v>
      </c>
      <c r="AA205" s="369" t="str">
        <f>'7_Factores de emisión'!E553</f>
        <v>ATLAS ENERGÍA COMERCIAL, S.L.</v>
      </c>
      <c r="AB205" s="372">
        <f>'7_Factores de emisión'!H553</f>
        <v>0.2800000011920929</v>
      </c>
      <c r="AD205" s="366" t="e">
        <f t="shared" ca="1" si="12"/>
        <v>#REF!</v>
      </c>
      <c r="AE205" s="367" t="e">
        <f t="shared" ca="1" si="13"/>
        <v>#REF!</v>
      </c>
    </row>
    <row r="206" spans="3:31" ht="16.5" x14ac:dyDescent="0.3">
      <c r="C206" s="382">
        <f>'4_Electricidad'!F40</f>
        <v>0</v>
      </c>
      <c r="D206" s="383" t="e">
        <f t="shared" ca="1" si="9"/>
        <v>#N/A</v>
      </c>
      <c r="E206" s="382" t="str">
        <f>IF(ISNUMBER('4_Electricidad'!H40),('4_Electricidad'!H40*'4_Electricidad'!I40),"")</f>
        <v/>
      </c>
      <c r="F206" t="str">
        <f t="shared" si="14"/>
        <v>genérico</v>
      </c>
      <c r="G206">
        <f t="shared" si="15"/>
        <v>2</v>
      </c>
      <c r="H206" s="368"/>
      <c r="I206" s="368"/>
      <c r="K206" s="369" t="str">
        <f>'7_Factores de emisión'!E171</f>
        <v>NEXUS RENOVABLES, S.L.</v>
      </c>
      <c r="L206" s="370">
        <f>'7_Factores de emisión'!H171</f>
        <v>0</v>
      </c>
      <c r="M206" s="369" t="str">
        <f>'7_Factores de emisión'!J171</f>
        <v>NEXUS ENERGÍA, S.A.</v>
      </c>
      <c r="N206" s="370">
        <f>'7_Factores de emisión'!N171</f>
        <v>0.30000001192092896</v>
      </c>
      <c r="O206" s="369" t="str">
        <f>'7_Factores de emisión'!E203</f>
        <v>GESTERNOVA, S.A.</v>
      </c>
      <c r="P206" s="370">
        <f>'7_Factores de emisión'!H203</f>
        <v>0</v>
      </c>
      <c r="Q206" s="369" t="str">
        <f>'7_Factores de emisión'!J203</f>
        <v>GAS NATURAL COMERCIALIZADORA, S.A.</v>
      </c>
      <c r="R206" s="371">
        <f>'7_Factores de emisión'!N203</f>
        <v>0.28999999165534973</v>
      </c>
      <c r="S206" s="369" t="str">
        <f>'7_Factores de emisión'!E251</f>
        <v>ELÉCTRICA DE MELIANA, S.C.V.</v>
      </c>
      <c r="T206" s="372">
        <f>'7_Factores de emisión'!H251</f>
        <v>0</v>
      </c>
      <c r="U206" s="369" t="str">
        <f>'7_Factores de emisión'!J251</f>
        <v>COMPAÑÍA LUMISA ENERGÍAS, S.L.</v>
      </c>
      <c r="V206" s="372">
        <f>'7_Factores de emisión'!N251</f>
        <v>1.9999999552965164E-2</v>
      </c>
      <c r="W206" s="369" t="str">
        <f>'7_Factores de emisión'!E375</f>
        <v>CEPSA GAS Y ELECTRICIDAD, S.A.</v>
      </c>
      <c r="X206" s="372">
        <f>'7_Factores de emisión'!H375</f>
        <v>0</v>
      </c>
      <c r="Y206" s="369" t="str">
        <f>'7_Factores de emisión'!J375</f>
        <v>AXPO IBERIA, S.L.</v>
      </c>
      <c r="Z206" s="372">
        <f>'7_Factores de emisión'!N375</f>
        <v>0</v>
      </c>
      <c r="AA206" s="369" t="str">
        <f>'7_Factores de emisión'!E554</f>
        <v>AUDAX ENERGÍA, S.L.U.</v>
      </c>
      <c r="AB206" s="372">
        <f>'7_Factores de emisión'!H554</f>
        <v>0</v>
      </c>
      <c r="AD206" s="366" t="e">
        <f t="shared" ca="1" si="12"/>
        <v>#REF!</v>
      </c>
      <c r="AE206" s="367" t="e">
        <f t="shared" ca="1" si="13"/>
        <v>#REF!</v>
      </c>
    </row>
    <row r="207" spans="3:31" ht="16.5" x14ac:dyDescent="0.3">
      <c r="C207" s="382">
        <f>'4_Electricidad'!F41</f>
        <v>0</v>
      </c>
      <c r="D207" s="383" t="e">
        <f t="shared" ca="1" si="9"/>
        <v>#N/A</v>
      </c>
      <c r="E207" s="382" t="str">
        <f>IF(ISNUMBER('4_Electricidad'!H41),('4_Electricidad'!H41*'4_Electricidad'!I41),"")</f>
        <v/>
      </c>
      <c r="F207" t="str">
        <f t="shared" si="14"/>
        <v>genérico</v>
      </c>
      <c r="G207">
        <f t="shared" si="15"/>
        <v>2</v>
      </c>
      <c r="I207" s="368"/>
      <c r="K207" s="369" t="str">
        <f>'7_Factores de emisión'!E172</f>
        <v>SOM ENERGÍA, S.C.C.L.</v>
      </c>
      <c r="L207" s="370">
        <f>'7_Factores de emisión'!H172</f>
        <v>0</v>
      </c>
      <c r="M207" s="369" t="str">
        <f>'7_Factores de emisión'!J172</f>
        <v>NEXUS RENOVABLES, S.L.</v>
      </c>
      <c r="N207" s="370">
        <f>'7_Factores de emisión'!N172</f>
        <v>9.9999997764825821E-3</v>
      </c>
      <c r="O207" s="369" t="str">
        <f>'7_Factores de emisión'!E204</f>
        <v>GOIENER S.COOP</v>
      </c>
      <c r="P207" s="370">
        <f>'7_Factores de emisión'!H204</f>
        <v>0</v>
      </c>
      <c r="Q207" s="369" t="str">
        <f>'7_Factores de emisión'!J204</f>
        <v>GAS NATURAL SERVICIOS SDG, S.A.</v>
      </c>
      <c r="R207" s="371">
        <f>'7_Factores de emisión'!N204</f>
        <v>0.28999999165534973</v>
      </c>
      <c r="S207" s="369" t="str">
        <f>'7_Factores de emisión'!E252</f>
        <v>ELÉCTRICA DE SOT DE CHERA S. COOP.V.</v>
      </c>
      <c r="T207" s="372">
        <f>'7_Factores de emisión'!H252</f>
        <v>0</v>
      </c>
      <c r="U207" s="369" t="str">
        <f>'7_Factores de emisión'!J252</f>
        <v>COOPERATIVA ELÉCTRICA DE CASTELLAR, S.C.V.</v>
      </c>
      <c r="V207" s="372">
        <f>'7_Factores de emisión'!N252</f>
        <v>0</v>
      </c>
      <c r="W207" s="369" t="str">
        <f>'7_Factores de emisión'!E376</f>
        <v>CLIDOM ENERGY, S.L.</v>
      </c>
      <c r="X207" s="372">
        <f>'7_Factores de emisión'!H376</f>
        <v>0</v>
      </c>
      <c r="Y207" s="369" t="str">
        <f>'7_Factores de emisión'!J376</f>
        <v>BASSOLS ENERGÍA COMERCIAL, S.L.</v>
      </c>
      <c r="Z207" s="372">
        <f>'7_Factores de emisión'!N376</f>
        <v>0</v>
      </c>
      <c r="AA207" s="369" t="str">
        <f>'7_Factores de emisión'!E555</f>
        <v>AURA ENERGÍA, S.L.</v>
      </c>
      <c r="AB207" s="372">
        <f>'7_Factores de emisión'!H555</f>
        <v>0</v>
      </c>
      <c r="AD207" s="366" t="e">
        <f t="shared" ca="1" si="12"/>
        <v>#REF!</v>
      </c>
      <c r="AE207" s="367" t="e">
        <f t="shared" ca="1" si="13"/>
        <v>#REF!</v>
      </c>
    </row>
    <row r="208" spans="3:31" ht="15.75" customHeight="1" x14ac:dyDescent="0.3">
      <c r="E208" s="600">
        <f>SUM(E186:E207)</f>
        <v>0</v>
      </c>
      <c r="I208" s="368"/>
      <c r="K208" s="369" t="str">
        <f>'7_Factores de emisión'!E173</f>
        <v>UNION FENOSA COMERCIAL, S.L.</v>
      </c>
      <c r="L208" s="370">
        <f>'7_Factores de emisión'!H173</f>
        <v>0.33</v>
      </c>
      <c r="M208" s="369" t="str">
        <f>'7_Factores de emisión'!J173</f>
        <v>SOM ENERGÍA, S.C.C.L.</v>
      </c>
      <c r="N208" s="370">
        <f>'7_Factores de emisión'!N173</f>
        <v>0</v>
      </c>
      <c r="O208" s="369" t="str">
        <f>'7_Factores de emisión'!E205</f>
        <v>HIDROCANTABRICO ENERGÍA, S.A. Unipersonal</v>
      </c>
      <c r="P208" s="370">
        <f>'7_Factores de emisión'!H205</f>
        <v>0.17000000178813934</v>
      </c>
      <c r="Q208" s="369" t="str">
        <f>'7_Factores de emisión'!J205</f>
        <v>GDF SUEZ ENERGÍA ESPAÑA, S.A.U.</v>
      </c>
      <c r="R208" s="371">
        <f>'7_Factores de emisión'!N205</f>
        <v>0.34000000357627869</v>
      </c>
      <c r="S208" s="369" t="str">
        <f>'7_Factores de emisión'!E253</f>
        <v>ELÉCTRICA DE VINALESA, S.L.U.</v>
      </c>
      <c r="T208" s="372">
        <f>'7_Factores de emisión'!H253</f>
        <v>0.20999999344348907</v>
      </c>
      <c r="U208" s="369" t="str">
        <f>'7_Factores de emisión'!J253</f>
        <v>COOPERATIVA ELÉCTRICA BENÉFICA CATRALENSE, COOP. V.</v>
      </c>
      <c r="V208" s="372">
        <f>'7_Factores de emisión'!N253</f>
        <v>0</v>
      </c>
      <c r="W208" s="369" t="str">
        <f>'7_Factores de emisión'!E377</f>
        <v>COMERCIALIZADORA ELÉCTRICA DE CÁDIZ, S.A.</v>
      </c>
      <c r="X208" s="372">
        <f>'7_Factores de emisión'!H377</f>
        <v>0</v>
      </c>
      <c r="Y208" s="369" t="str">
        <f>'7_Factores de emisión'!J377</f>
        <v>CATGAS ENERGÍA, S.A.</v>
      </c>
      <c r="Z208" s="372">
        <f>'7_Factores de emisión'!N377</f>
        <v>0.40000000596046448</v>
      </c>
      <c r="AA208" s="369" t="str">
        <f>'7_Factores de emisión'!E556</f>
        <v>AUSARTA PRIMA, S.L.</v>
      </c>
      <c r="AB208" s="372">
        <f>'7_Factores de emisión'!H556</f>
        <v>0</v>
      </c>
      <c r="AD208" s="366" t="e">
        <f t="shared" ca="1" si="12"/>
        <v>#REF!</v>
      </c>
      <c r="AE208" s="367" t="e">
        <f t="shared" ca="1" si="13"/>
        <v>#REF!</v>
      </c>
    </row>
    <row r="209" spans="2:31" ht="16.5" x14ac:dyDescent="0.3">
      <c r="B209" t="s">
        <v>688</v>
      </c>
      <c r="I209" s="368"/>
      <c r="K209" s="373" t="s">
        <v>183</v>
      </c>
      <c r="L209" s="370">
        <f>'7_Factores de emisión'!E148</f>
        <v>0.36</v>
      </c>
      <c r="M209" s="369" t="str">
        <f>'7_Factores de emisión'!J174</f>
        <v>UNION FENOSA COMERCIAL, S.L.</v>
      </c>
      <c r="N209" s="370">
        <f>'7_Factores de emisión'!N174</f>
        <v>0.38999998569488525</v>
      </c>
      <c r="O209" s="369" t="str">
        <f>'7_Factores de emisión'!E206</f>
        <v>HIDROELECTRICA DEL VALIRA, S.L.</v>
      </c>
      <c r="P209" s="370">
        <f>'7_Factores de emisión'!H206</f>
        <v>0.14000000059604645</v>
      </c>
      <c r="Q209" s="369" t="str">
        <f>'7_Factores de emisión'!J206</f>
        <v>GEOATLANTER, S.L.</v>
      </c>
      <c r="R209" s="371">
        <f>'7_Factores de emisión'!N206</f>
        <v>0</v>
      </c>
      <c r="S209" s="369" t="str">
        <f>'7_Factores de emisión'!E254</f>
        <v>EMASP, S. COOP.</v>
      </c>
      <c r="T209" s="372">
        <f>'7_Factores de emisión'!H254</f>
        <v>0</v>
      </c>
      <c r="U209" s="369" t="str">
        <f>'7_Factores de emisión'!J254</f>
        <v>COOPERATIVA ELÉCTRICA BENÉFICA SAN FRANCISCO DE ASÍS, COOP. V.</v>
      </c>
      <c r="V209" s="372">
        <f>'7_Factores de emisión'!N254</f>
        <v>0</v>
      </c>
      <c r="W209" s="369" t="str">
        <f>'7_Factores de emisión'!E378</f>
        <v>COMERCIALIZADORA ELÉCTRICA TALAYUELAS, S.L.</v>
      </c>
      <c r="X209" s="372">
        <f>'7_Factores de emisión'!H378</f>
        <v>0</v>
      </c>
      <c r="Y209" s="369" t="str">
        <f>'7_Factores de emisión'!J378</f>
        <v xml:space="preserve">CEMOI ELECTRICITE, S.L. </v>
      </c>
      <c r="Z209" s="372">
        <f>'7_Factores de emisión'!N378</f>
        <v>0.37999999523162842</v>
      </c>
      <c r="AA209" s="369" t="str">
        <f>'7_Factores de emisión'!E557</f>
        <v>AVANZALIA ENERGÍA COMERCIALIZADORA, S.A.</v>
      </c>
      <c r="AB209" s="372">
        <f>'7_Factores de emisión'!H557</f>
        <v>0.18999999761581421</v>
      </c>
      <c r="AD209" s="366" t="e">
        <f t="shared" ca="1" si="12"/>
        <v>#REF!</v>
      </c>
      <c r="AE209" s="367" t="e">
        <f t="shared" ca="1" si="13"/>
        <v>#REF!</v>
      </c>
    </row>
    <row r="210" spans="2:31" ht="17.25" customHeight="1" x14ac:dyDescent="0.3">
      <c r="C210" s="353" t="s">
        <v>469</v>
      </c>
      <c r="D210" s="353" t="s">
        <v>470</v>
      </c>
      <c r="E210" s="353" t="s">
        <v>471</v>
      </c>
      <c r="I210" s="368"/>
      <c r="K210" s="373" t="s">
        <v>6</v>
      </c>
      <c r="L210" s="370">
        <f>L209</f>
        <v>0.36</v>
      </c>
      <c r="M210" s="369" t="str">
        <f>'7_Factores de emisión'!J175</f>
        <v>ZENCER, S. COOP. AND</v>
      </c>
      <c r="N210" s="370">
        <f>'7_Factores de emisión'!N175</f>
        <v>0</v>
      </c>
      <c r="O210" s="369" t="str">
        <f>'7_Factores de emisión'!E207</f>
        <v>HIDROELÉCTRICA EL CARMEN ENERGÍA, S.L.</v>
      </c>
      <c r="P210" s="370">
        <f>'7_Factores de emisión'!H207</f>
        <v>0</v>
      </c>
      <c r="Q210" s="369" t="str">
        <f>'7_Factores de emisión'!J207</f>
        <v>GESTERNOVA, S.A.</v>
      </c>
      <c r="R210" s="371">
        <f>'7_Factores de emisión'!N207</f>
        <v>0</v>
      </c>
      <c r="S210" s="369" t="str">
        <f>'7_Factores de emisión'!E255</f>
        <v>ENARA GESTIÓN Y MEDIACIÓN, S.L.</v>
      </c>
      <c r="T210" s="372">
        <f>'7_Factores de emisión'!H255</f>
        <v>0</v>
      </c>
      <c r="U210" s="369" t="str">
        <f>'7_Factores de emisión'!J255</f>
        <v>COOPERATIVA ELÉCTRICA-BENÉFICA ALBATERENSE, COOP.V.</v>
      </c>
      <c r="V210" s="372">
        <f>'7_Factores de emisión'!N255</f>
        <v>0</v>
      </c>
      <c r="W210" s="369" t="str">
        <f>'7_Factores de emisión'!E379</f>
        <v>COMERCIALIZADORA LERSA , S.L.</v>
      </c>
      <c r="X210" s="372">
        <f>'7_Factores de emisión'!H379</f>
        <v>0</v>
      </c>
      <c r="Y210" s="369" t="str">
        <f>'7_Factores de emisión'!J379</f>
        <v>CEPSA COMERCIAL PETRÓLEO,_x000D_
S.A.U.</v>
      </c>
      <c r="Z210" s="372">
        <f>'7_Factores de emisión'!N379</f>
        <v>0</v>
      </c>
      <c r="AA210" s="369" t="str">
        <f>'7_Factores de emisión'!E558</f>
        <v>AXPO IBERIA, S.L.</v>
      </c>
      <c r="AB210" s="372">
        <f>'7_Factores de emisión'!H558</f>
        <v>0</v>
      </c>
      <c r="AD210" s="366" t="e">
        <f t="shared" ca="1" si="12"/>
        <v>#REF!</v>
      </c>
      <c r="AE210" s="367" t="e">
        <f t="shared" ca="1" si="13"/>
        <v>#REF!</v>
      </c>
    </row>
    <row r="211" spans="2:31" ht="16.5" x14ac:dyDescent="0.3">
      <c r="C211" s="382">
        <f>'4_Electricidad'!F49</f>
        <v>0</v>
      </c>
      <c r="D211" s="383" t="e">
        <f t="shared" ref="D211:D230" ca="1" si="16">VLOOKUP(C211,$AD$186:$AE$385,2,0)</f>
        <v>#N/A</v>
      </c>
      <c r="E211" s="383" t="str">
        <f>IF(ISNUMBER('4_Electricidad'!H49),('4_Electricidad'!H49*'4_Electricidad'!I49),"")</f>
        <v/>
      </c>
      <c r="F211" t="str">
        <f t="shared" si="14"/>
        <v>genérico</v>
      </c>
      <c r="G211">
        <f t="shared" si="15"/>
        <v>2</v>
      </c>
      <c r="I211" s="368"/>
      <c r="K211" s="368"/>
      <c r="L211" s="368"/>
      <c r="M211" s="373" t="s">
        <v>183</v>
      </c>
      <c r="N211" s="370">
        <f>'7_Factores de emisión'!J148</f>
        <v>0.4</v>
      </c>
      <c r="O211" s="369" t="str">
        <f>'7_Factores de emisión'!E208</f>
        <v>IBERDROLA GENERACION, S.A.U.</v>
      </c>
      <c r="P211" s="370">
        <f>'7_Factores de emisión'!H208</f>
        <v>0.15999999642372131</v>
      </c>
      <c r="Q211" s="369" t="str">
        <f>'7_Factores de emisión'!J208</f>
        <v>GOIENER S.COOP</v>
      </c>
      <c r="R211" s="371">
        <f>'7_Factores de emisión'!N208</f>
        <v>0</v>
      </c>
      <c r="S211" s="369" t="str">
        <f>'7_Factores de emisión'!E256</f>
        <v>ENDESA ENERGÍA, S.A.</v>
      </c>
      <c r="T211" s="372">
        <f>'7_Factores de emisión'!H256</f>
        <v>0.37999999523162842</v>
      </c>
      <c r="U211" s="369" t="str">
        <f>'7_Factores de emisión'!J256</f>
        <v>CYE ENERGÍA, S.L.</v>
      </c>
      <c r="V211" s="372">
        <f>'7_Factores de emisión'!N256</f>
        <v>0</v>
      </c>
      <c r="W211" s="369" t="str">
        <f>'7_Factores de emisión'!E380</f>
        <v>COMPAÑÍA ESCANDINAVA DE ELECTRICIDAD EN ESPAÑA, S.L.</v>
      </c>
      <c r="X211" s="372">
        <f>'7_Factores de emisión'!H380</f>
        <v>0</v>
      </c>
      <c r="Y211" s="369" t="str">
        <f>'7_Factores de emisión'!J380</f>
        <v>CEPSA GAS Y ELECTRICIDAD, S.A.</v>
      </c>
      <c r="Z211" s="372">
        <f>'7_Factores de emisión'!N380</f>
        <v>0</v>
      </c>
      <c r="AA211" s="369" t="str">
        <f>'7_Factores de emisión'!E559</f>
        <v>BASSOLS ENERGÍA COMERCIAL, S.L.</v>
      </c>
      <c r="AB211" s="372">
        <f>'7_Factores de emisión'!H559</f>
        <v>0</v>
      </c>
      <c r="AD211" s="366" t="e">
        <f t="shared" ca="1" si="12"/>
        <v>#REF!</v>
      </c>
      <c r="AE211" s="367" t="e">
        <f t="shared" ca="1" si="13"/>
        <v>#REF!</v>
      </c>
    </row>
    <row r="212" spans="2:31" ht="16.5" x14ac:dyDescent="0.3">
      <c r="C212" s="382">
        <f>'4_Electricidad'!F50</f>
        <v>0</v>
      </c>
      <c r="D212" s="383" t="e">
        <f t="shared" ca="1" si="16"/>
        <v>#N/A</v>
      </c>
      <c r="E212" s="383" t="str">
        <f>IF(ISNUMBER('4_Electricidad'!H50),('4_Electricidad'!H50*'4_Electricidad'!I50),"")</f>
        <v/>
      </c>
      <c r="F212" t="str">
        <f t="shared" si="14"/>
        <v>genérico</v>
      </c>
      <c r="G212">
        <f t="shared" si="15"/>
        <v>2</v>
      </c>
      <c r="I212" s="368"/>
      <c r="K212" s="368"/>
      <c r="L212" s="368"/>
      <c r="M212" s="373" t="s">
        <v>6</v>
      </c>
      <c r="N212" s="370">
        <f>N211</f>
        <v>0.4</v>
      </c>
      <c r="O212" s="369" t="str">
        <f>'7_Factores de emisión'!E209</f>
        <v>LA UNION ELECTRO INDUSTRIAL, S.L. "UNIPERSONAL"</v>
      </c>
      <c r="P212" s="370">
        <f>'7_Factores de emisión'!H209</f>
        <v>0</v>
      </c>
      <c r="Q212" s="369" t="str">
        <f>'7_Factores de emisión'!J209</f>
        <v>HIDROCANTABRICO ENERGÍA, S.A. Unipersonal</v>
      </c>
      <c r="R212" s="371">
        <f>'7_Factores de emisión'!N209</f>
        <v>0.18999999761581421</v>
      </c>
      <c r="S212" s="369" t="str">
        <f>'7_Factores de emisión'!E257</f>
        <v>ENERCOLUZ ENERGÍA, S.L.</v>
      </c>
      <c r="T212" s="372">
        <f>'7_Factores de emisión'!H257</f>
        <v>0.33000001311302185</v>
      </c>
      <c r="U212" s="369" t="str">
        <f>'7_Factores de emisión'!J257</f>
        <v>DAIMUZ ENERGÍA, S.L.</v>
      </c>
      <c r="V212" s="372">
        <f>'7_Factores de emisión'!N257</f>
        <v>0.36000001430511475</v>
      </c>
      <c r="W212" s="369" t="str">
        <f>'7_Factores de emisión'!E381</f>
        <v>COOPERATIVA ELÉCTRICA DE CASTELLAR, S.C.V.</v>
      </c>
      <c r="X212" s="372">
        <f>'7_Factores de emisión'!H381</f>
        <v>0</v>
      </c>
      <c r="Y212" s="369" t="str">
        <f>'7_Factores de emisión'!J381</f>
        <v>CHITAHI ENERGY, S.L.</v>
      </c>
      <c r="Z212" s="372">
        <f>'7_Factores de emisión'!N381</f>
        <v>0</v>
      </c>
      <c r="AA212" s="369" t="str">
        <f>'7_Factores de emisión'!E560</f>
        <v>BEYOND SUN SL</v>
      </c>
      <c r="AB212" s="372">
        <f>'7_Factores de emisión'!H560</f>
        <v>0</v>
      </c>
      <c r="AD212" s="366" t="e">
        <f t="shared" ca="1" si="12"/>
        <v>#REF!</v>
      </c>
      <c r="AE212" s="367" t="e">
        <f t="shared" ca="1" si="13"/>
        <v>#REF!</v>
      </c>
    </row>
    <row r="213" spans="2:31" ht="16.5" x14ac:dyDescent="0.3">
      <c r="C213" s="382">
        <f>'4_Electricidad'!F51</f>
        <v>0</v>
      </c>
      <c r="D213" s="383" t="e">
        <f t="shared" ca="1" si="16"/>
        <v>#N/A</v>
      </c>
      <c r="E213" s="383" t="str">
        <f>IF(ISNUMBER('4_Electricidad'!H51),('4_Electricidad'!H51*'4_Electricidad'!I51),"")</f>
        <v/>
      </c>
      <c r="F213" t="str">
        <f t="shared" si="14"/>
        <v>genérico</v>
      </c>
      <c r="G213">
        <f t="shared" si="15"/>
        <v>2</v>
      </c>
      <c r="I213" s="368"/>
      <c r="K213" s="368"/>
      <c r="L213" s="368"/>
      <c r="M213" s="368"/>
      <c r="N213" s="368"/>
      <c r="O213" s="369" t="str">
        <f>'7_Factores de emisión'!E210</f>
        <v>NATURGAS ENERGÍA COMERCIALIZADORA, S.A.U.</v>
      </c>
      <c r="P213" s="370">
        <f>'7_Factores de emisión'!H210</f>
        <v>0.20999999344348907</v>
      </c>
      <c r="Q213" s="369" t="str">
        <f>'7_Factores de emisión'!J210</f>
        <v>HIDROELECTRICA DEL VALIRA, S.L.</v>
      </c>
      <c r="R213" s="371">
        <f>'7_Factores de emisión'!N210</f>
        <v>0.14000000059604645</v>
      </c>
      <c r="S213" s="369" t="str">
        <f>'7_Factores de emisión'!E258</f>
        <v>ENERGY STROM XXI, S.L.</v>
      </c>
      <c r="T213" s="372">
        <f>'7_Factores de emisión'!H258</f>
        <v>0.40000000596046448</v>
      </c>
      <c r="U213" s="369" t="str">
        <f>'7_Factores de emisión'!J258</f>
        <v>DREUE ELECTRIC, S.L.</v>
      </c>
      <c r="V213" s="372">
        <f>'7_Factores de emisión'!N258</f>
        <v>0</v>
      </c>
      <c r="W213" s="369" t="str">
        <f>'7_Factores de emisión'!E382</f>
        <v>COOPERATIVA ELÉCTRICA BENÉFICA CATRALENSE, COOP. V.</v>
      </c>
      <c r="X213" s="372">
        <f>'7_Factores de emisión'!H382</f>
        <v>0</v>
      </c>
      <c r="Y213" s="369" t="str">
        <f>'7_Factores de emisión'!J382</f>
        <v>CLIDOM ENERGY, S.L.</v>
      </c>
      <c r="Z213" s="372">
        <f>'7_Factores de emisión'!N382</f>
        <v>0</v>
      </c>
      <c r="AA213" s="369" t="str">
        <f>'7_Factores de emisión'!E561</f>
        <v>BSG ENERGÍA S.L.</v>
      </c>
      <c r="AB213" s="372">
        <f>'7_Factores de emisión'!H561</f>
        <v>0.28999999165534973</v>
      </c>
      <c r="AD213" s="366" t="e">
        <f t="shared" ca="1" si="12"/>
        <v>#REF!</v>
      </c>
      <c r="AE213" s="367" t="e">
        <f t="shared" ca="1" si="13"/>
        <v>#REF!</v>
      </c>
    </row>
    <row r="214" spans="2:31" ht="16.5" x14ac:dyDescent="0.3">
      <c r="C214" s="382">
        <f>'4_Electricidad'!F52</f>
        <v>0</v>
      </c>
      <c r="D214" s="383" t="e">
        <f t="shared" ca="1" si="16"/>
        <v>#N/A</v>
      </c>
      <c r="E214" s="383" t="str">
        <f>IF(ISNUMBER('4_Electricidad'!H52),('4_Electricidad'!H52*'4_Electricidad'!I52),"")</f>
        <v/>
      </c>
      <c r="F214" t="str">
        <f t="shared" si="14"/>
        <v>genérico</v>
      </c>
      <c r="G214">
        <f t="shared" si="15"/>
        <v>2</v>
      </c>
      <c r="I214" s="368"/>
      <c r="K214" s="368"/>
      <c r="L214" s="368"/>
      <c r="M214" s="368"/>
      <c r="N214" s="368"/>
      <c r="O214" s="369" t="str">
        <f>'7_Factores de emisión'!E211</f>
        <v>NEXUS ENERGÍA, S.A.</v>
      </c>
      <c r="P214" s="370">
        <f>'7_Factores de emisión'!H211</f>
        <v>0.11999999731779099</v>
      </c>
      <c r="Q214" s="369" t="str">
        <f>'7_Factores de emisión'!J211</f>
        <v>HIDROELÉCTRICA EL CARMEN ENERGÍA, S.L.</v>
      </c>
      <c r="R214" s="371">
        <f>'7_Factores de emisión'!N211</f>
        <v>0</v>
      </c>
      <c r="S214" s="369" t="str">
        <f>'7_Factores de emisión'!E259</f>
        <v>ENERGÍA COLECTIVA, S.L.</v>
      </c>
      <c r="T214" s="372">
        <f>'7_Factores de emisión'!H259</f>
        <v>0</v>
      </c>
      <c r="U214" s="369" t="str">
        <f>'7_Factores de emisión'!J259</f>
        <v>DRK ENERGY, S.L.</v>
      </c>
      <c r="V214" s="372">
        <f>'7_Factores de emisión'!N259</f>
        <v>0</v>
      </c>
      <c r="W214" s="369" t="str">
        <f>'7_Factores de emisión'!E383</f>
        <v>COOPERATIVA ELÉCTRICA BENÉFICA SAN FRANCISCO DE ASÍS, COOP. V.</v>
      </c>
      <c r="X214" s="372">
        <f>'7_Factores de emisión'!H383</f>
        <v>0</v>
      </c>
      <c r="Y214" s="369" t="str">
        <f>'7_Factores de emisión'!J383</f>
        <v>COMERCIALIZADORA DE ELECTRICIDAD Y GAS DEL MEDITERRÁNEO, S.L.</v>
      </c>
      <c r="Z214" s="372">
        <f>'7_Factores de emisión'!N383</f>
        <v>0</v>
      </c>
      <c r="AA214" s="369" t="str">
        <f>'7_Factores de emisión'!E562</f>
        <v>BULB ENERGÍA IBERICA, S.L.</v>
      </c>
      <c r="AB214" s="372">
        <f>'7_Factores de emisión'!H562</f>
        <v>0</v>
      </c>
      <c r="AD214" s="366" t="e">
        <f t="shared" ca="1" si="12"/>
        <v>#REF!</v>
      </c>
      <c r="AE214" s="367" t="e">
        <f t="shared" ca="1" si="13"/>
        <v>#REF!</v>
      </c>
    </row>
    <row r="215" spans="2:31" ht="16.5" x14ac:dyDescent="0.3">
      <c r="C215" s="382">
        <f>'4_Electricidad'!F53</f>
        <v>0</v>
      </c>
      <c r="D215" s="383" t="e">
        <f t="shared" ca="1" si="16"/>
        <v>#N/A</v>
      </c>
      <c r="E215" s="383" t="str">
        <f>IF(ISNUMBER('4_Electricidad'!H53),('4_Electricidad'!H53*'4_Electricidad'!I53),"")</f>
        <v/>
      </c>
      <c r="F215" t="str">
        <f t="shared" si="14"/>
        <v>genérico</v>
      </c>
      <c r="G215">
        <f t="shared" si="15"/>
        <v>2</v>
      </c>
      <c r="I215" s="368"/>
      <c r="K215" s="368"/>
      <c r="L215" s="368"/>
      <c r="M215" s="368"/>
      <c r="N215" s="368"/>
      <c r="O215" s="369" t="str">
        <f>'7_Factores de emisión'!E212</f>
        <v>NEXUS RENOVABLES, S.L.</v>
      </c>
      <c r="P215" s="370">
        <f>'7_Factores de emisión'!H212</f>
        <v>0</v>
      </c>
      <c r="Q215" s="369" t="str">
        <f>'7_Factores de emisión'!J212</f>
        <v>IBERDROLA CLIENTES, S.A.U.</v>
      </c>
      <c r="R215" s="371">
        <f>'7_Factores de emisión'!N212</f>
        <v>0.119999997317791</v>
      </c>
      <c r="S215" s="369" t="str">
        <f>'7_Factores de emisión'!E260</f>
        <v>ENERPLUS ENERGÍA, S.A.</v>
      </c>
      <c r="T215" s="372">
        <f>'7_Factores de emisión'!H260</f>
        <v>9.9999997764825821E-3</v>
      </c>
      <c r="U215" s="369" t="str">
        <f>'7_Factores de emisión'!J260</f>
        <v>EDP COMERCIALIZADORA, S.A.U.</v>
      </c>
      <c r="V215" s="372">
        <f>'7_Factores de emisión'!N260</f>
        <v>0.23999999463558197</v>
      </c>
      <c r="W215" s="369" t="str">
        <f>'7_Factores de emisión'!E384</f>
        <v>COOPERATIVA ELÉCTRICA-BENÉFICA ALBATERENSE, COOP.V.</v>
      </c>
      <c r="X215" s="372">
        <f>'7_Factores de emisión'!H384</f>
        <v>0</v>
      </c>
      <c r="Y215" s="369" t="str">
        <f>'7_Factores de emisión'!J384</f>
        <v>COMERCIALIZADORA DE ENERGÍA DIRECTA, S.L.</v>
      </c>
      <c r="Z215" s="372">
        <f>'7_Factores de emisión'!N384</f>
        <v>0</v>
      </c>
      <c r="AA215" s="369" t="str">
        <f>'7_Factores de emisión'!E563</f>
        <v>CATGAS ENERGÍA, S.A.</v>
      </c>
      <c r="AB215" s="372">
        <f>'7_Factores de emisión'!H563</f>
        <v>0</v>
      </c>
      <c r="AD215" s="366" t="e">
        <f t="shared" ca="1" si="12"/>
        <v>#REF!</v>
      </c>
      <c r="AE215" s="367" t="e">
        <f t="shared" ca="1" si="13"/>
        <v>#REF!</v>
      </c>
    </row>
    <row r="216" spans="2:31" ht="16.5" x14ac:dyDescent="0.3">
      <c r="C216" s="382">
        <f>'4_Electricidad'!F54</f>
        <v>0</v>
      </c>
      <c r="D216" s="383" t="e">
        <f t="shared" ca="1" si="16"/>
        <v>#N/A</v>
      </c>
      <c r="E216" s="383" t="str">
        <f>IF(ISNUMBER('4_Electricidad'!H54),('4_Electricidad'!H54*'4_Electricidad'!I54),"")</f>
        <v/>
      </c>
      <c r="F216" t="str">
        <f t="shared" si="14"/>
        <v>genérico</v>
      </c>
      <c r="G216">
        <f t="shared" si="15"/>
        <v>2</v>
      </c>
      <c r="I216" s="368"/>
      <c r="K216" s="368"/>
      <c r="L216" s="368"/>
      <c r="M216" s="368"/>
      <c r="N216" s="368"/>
      <c r="O216" s="369" t="str">
        <f>'7_Factores de emisión'!E213</f>
        <v>OLTEN-LLUM, S.L.</v>
      </c>
      <c r="P216" s="370">
        <f>'7_Factores de emisión'!H213</f>
        <v>0.34000000357627869</v>
      </c>
      <c r="Q216" s="369" t="str">
        <f>'7_Factores de emisión'!J213</f>
        <v>LA UNION ELECTRO INDUSTRIAL, S.L. "UNIPERSONAL"</v>
      </c>
      <c r="R216" s="371">
        <f>'7_Factores de emisión'!N213</f>
        <v>3.9999999105930328E-2</v>
      </c>
      <c r="S216" s="369" t="str">
        <f>'7_Factores de emisión'!E261</f>
        <v>ENÉRGYA VM GESTIÓN DE ENERGÍA, S.L.U.</v>
      </c>
      <c r="T216" s="372">
        <f>'7_Factores de emisión'!H261</f>
        <v>0</v>
      </c>
      <c r="U216" s="369" t="str">
        <f>'7_Factores de emisión'!J261</f>
        <v>EDP Energía S.A.U.</v>
      </c>
      <c r="V216" s="372">
        <f>'7_Factores de emisión'!N261</f>
        <v>0.23999999463558197</v>
      </c>
      <c r="W216" s="369" t="str">
        <f>'7_Factores de emisión'!E385</f>
        <v>COOPERATIVA VALENCIANA ELECTRODISTRIBUIDORA DE FUERZA Y ALUMBRADO SERRALLO, S.Coop.V.</v>
      </c>
      <c r="X216" s="372">
        <f>'7_Factores de emisión'!H385</f>
        <v>0</v>
      </c>
      <c r="Y216" s="369" t="str">
        <f>'7_Factores de emisión'!J385</f>
        <v>COMERCIALIZADORA ELECTRICA DE CADIZ, S.A.</v>
      </c>
      <c r="Z216" s="372">
        <f>'7_Factores de emisión'!N385</f>
        <v>0</v>
      </c>
      <c r="AA216" s="369" t="str">
        <f>'7_Factores de emisión'!E564</f>
        <v>CEPSA COMERCIAL PETRÓLEO,_x000D_ S.A.U.</v>
      </c>
      <c r="AB216" s="372">
        <f>'7_Factores de emisión'!H564</f>
        <v>0</v>
      </c>
      <c r="AD216" s="366" t="e">
        <f t="shared" ca="1" si="12"/>
        <v>#REF!</v>
      </c>
      <c r="AE216" s="367" t="e">
        <f t="shared" ca="1" si="13"/>
        <v>#REF!</v>
      </c>
    </row>
    <row r="217" spans="2:31" ht="16.5" x14ac:dyDescent="0.3">
      <c r="C217" s="382">
        <f>'4_Electricidad'!F55</f>
        <v>0</v>
      </c>
      <c r="D217" s="383" t="e">
        <f t="shared" ca="1" si="16"/>
        <v>#N/A</v>
      </c>
      <c r="E217" s="383" t="str">
        <f>IF(ISNUMBER('4_Electricidad'!H55),('4_Electricidad'!H55*'4_Electricidad'!I55),"")</f>
        <v/>
      </c>
      <c r="F217" t="str">
        <f t="shared" si="14"/>
        <v>genérico</v>
      </c>
      <c r="G217">
        <f t="shared" si="15"/>
        <v>2</v>
      </c>
      <c r="I217" s="368"/>
      <c r="K217" s="368"/>
      <c r="L217" s="368"/>
      <c r="M217" s="368"/>
      <c r="N217" s="368"/>
      <c r="O217" s="369" t="str">
        <f>'7_Factores de emisión'!E214</f>
        <v>SOM ENERGÍA, S.C.C.L.</v>
      </c>
      <c r="P217" s="370">
        <f>'7_Factores de emisión'!H214</f>
        <v>0</v>
      </c>
      <c r="Q217" s="369" t="str">
        <f>'7_Factores de emisión'!J214</f>
        <v>NATURGAS ENERGÍA COMERCIALIZADORA, S.A.U.</v>
      </c>
      <c r="R217" s="371">
        <f>'7_Factores de emisión'!N214</f>
        <v>0.20000000298023224</v>
      </c>
      <c r="S217" s="369" t="str">
        <f>'7_Factores de emisión'!E262</f>
        <v>FACTOR ENERGÍA, S.A.</v>
      </c>
      <c r="T217" s="372">
        <f>'7_Factores de emisión'!H262</f>
        <v>0.31000000238418579</v>
      </c>
      <c r="U217" s="369" t="str">
        <f>'7_Factores de emisión'!J262</f>
        <v>ELECNOVA SIGLO XXI, S.L.</v>
      </c>
      <c r="V217" s="372">
        <f>'7_Factores de emisión'!N262</f>
        <v>0</v>
      </c>
      <c r="W217" s="369" t="str">
        <f>'7_Factores de emisión'!E386</f>
        <v>COX ENERGÍA COMERCIALIZADORA ESPAÑA, S.L.U.</v>
      </c>
      <c r="X217" s="372">
        <f>'7_Factores de emisión'!H386</f>
        <v>0</v>
      </c>
      <c r="Y217" s="369" t="str">
        <f>'7_Factores de emisión'!J386</f>
        <v>COMERCIALIZADORA ELÉCTRICA TALAYUELAS, S.L.</v>
      </c>
      <c r="Z217" s="372">
        <f>'7_Factores de emisión'!N386</f>
        <v>0</v>
      </c>
      <c r="AA217" s="369" t="str">
        <f>'7_Factores de emisión'!E565</f>
        <v>CEPSA GAS Y ELECTRICIDAD, S.A.</v>
      </c>
      <c r="AB217" s="372">
        <f>'7_Factores de emisión'!H565</f>
        <v>0</v>
      </c>
      <c r="AD217" s="366" t="e">
        <f t="shared" ca="1" si="12"/>
        <v>#REF!</v>
      </c>
      <c r="AE217" s="367" t="e">
        <f t="shared" ca="1" si="13"/>
        <v>#REF!</v>
      </c>
    </row>
    <row r="218" spans="2:31" ht="16.5" x14ac:dyDescent="0.3">
      <c r="C218" s="382">
        <f>'4_Electricidad'!F56</f>
        <v>0</v>
      </c>
      <c r="D218" s="383" t="e">
        <f t="shared" ca="1" si="16"/>
        <v>#N/A</v>
      </c>
      <c r="E218" s="383" t="str">
        <f>IF(ISNUMBER('4_Electricidad'!H56),('4_Electricidad'!H56*'4_Electricidad'!I56),"")</f>
        <v/>
      </c>
      <c r="F218" t="str">
        <f t="shared" si="14"/>
        <v>genérico</v>
      </c>
      <c r="G218">
        <f t="shared" si="15"/>
        <v>2</v>
      </c>
      <c r="I218" s="368"/>
      <c r="K218" s="368"/>
      <c r="L218" s="368"/>
      <c r="M218" s="368"/>
      <c r="N218" s="368"/>
      <c r="O218" s="369" t="str">
        <f>'7_Factores de emisión'!E215</f>
        <v>UNIELÉCTRICA ENERGÍA, S.L.</v>
      </c>
      <c r="P218" s="370">
        <f>'7_Factores de emisión'!H215</f>
        <v>0</v>
      </c>
      <c r="Q218" s="369" t="str">
        <f>'7_Factores de emisión'!J215</f>
        <v>NEXUS ENERGÍA, S.A.</v>
      </c>
      <c r="R218" s="371">
        <f>'7_Factores de emisión'!N215</f>
        <v>0.12999999523162842</v>
      </c>
      <c r="S218" s="369" t="str">
        <f>'7_Factores de emisión'!E263</f>
        <v>FENIE ENERGÍA, S.A.</v>
      </c>
      <c r="T218" s="372">
        <f>'7_Factores de emisión'!H263</f>
        <v>0.36000001430511475</v>
      </c>
      <c r="U218" s="369" t="str">
        <f>'7_Factores de emisión'!J263</f>
        <v>ELECTRA DEL CARDENER ENERGÍA, S.A.</v>
      </c>
      <c r="V218" s="372">
        <f>'7_Factores de emisión'!N263</f>
        <v>0</v>
      </c>
      <c r="W218" s="369" t="str">
        <f>'7_Factores de emisión'!E387</f>
        <v>CYE ENERGÍA, S.L.</v>
      </c>
      <c r="X218" s="372">
        <f>'7_Factores de emisión'!H387</f>
        <v>0</v>
      </c>
      <c r="Y218" s="369" t="str">
        <f>'7_Factores de emisión'!J387</f>
        <v>COMERCIALIZADORA LERSA , S.L.</v>
      </c>
      <c r="Z218" s="372">
        <f>'7_Factores de emisión'!N387</f>
        <v>0</v>
      </c>
      <c r="AA218" s="369" t="str">
        <f>'7_Factores de emisión'!E566</f>
        <v>CIDE HCENERGÍA S.A.</v>
      </c>
      <c r="AB218" s="372">
        <f>'7_Factores de emisión'!H566</f>
        <v>0.31000000238418579</v>
      </c>
      <c r="AD218" s="366" t="e">
        <f t="shared" ca="1" si="12"/>
        <v>#REF!</v>
      </c>
      <c r="AE218" s="367" t="e">
        <f t="shared" ca="1" si="13"/>
        <v>#REF!</v>
      </c>
    </row>
    <row r="219" spans="2:31" ht="16.5" x14ac:dyDescent="0.3">
      <c r="C219" s="382">
        <f>'4_Electricidad'!F57</f>
        <v>0</v>
      </c>
      <c r="D219" s="383" t="e">
        <f t="shared" ca="1" si="16"/>
        <v>#N/A</v>
      </c>
      <c r="E219" s="383" t="str">
        <f>IF(ISNUMBER('4_Electricidad'!H57),('4_Electricidad'!H57*'4_Electricidad'!I57),"")</f>
        <v/>
      </c>
      <c r="F219" t="str">
        <f t="shared" si="14"/>
        <v>genérico</v>
      </c>
      <c r="G219">
        <f t="shared" si="15"/>
        <v>2</v>
      </c>
      <c r="I219" s="368"/>
      <c r="K219" s="368"/>
      <c r="L219" s="368"/>
      <c r="M219" s="368"/>
      <c r="N219" s="368"/>
      <c r="O219" s="369" t="str">
        <f>'7_Factores de emisión'!E216</f>
        <v>UNION FENOSA COMERCIAL, S.L.</v>
      </c>
      <c r="P219" s="370">
        <f>'7_Factores de emisión'!H216</f>
        <v>0.36000001430511475</v>
      </c>
      <c r="Q219" s="369" t="str">
        <f>'7_Factores de emisión'!J216</f>
        <v>NEXUS RENOVABLES, S.L.</v>
      </c>
      <c r="R219" s="371">
        <f>'7_Factores de emisión'!N216</f>
        <v>0</v>
      </c>
      <c r="S219" s="369" t="str">
        <f>'7_Factores de emisión'!E264</f>
        <v>GAS NATURAL COMERCIALIZADORA, S.A.</v>
      </c>
      <c r="T219" s="372">
        <f>'7_Factores de emisión'!H264</f>
        <v>0.34999999403953552</v>
      </c>
      <c r="U219" s="369" t="str">
        <f>'7_Factores de emisión'!J264</f>
        <v>ELÉCTRICA ALBATERENSE, S.L.</v>
      </c>
      <c r="V219" s="372">
        <f>'7_Factores de emisión'!N264</f>
        <v>0</v>
      </c>
      <c r="W219" s="369" t="str">
        <f>'7_Factores de emisión'!E388</f>
        <v>DAIMUZ ENERGÍA, S.L.</v>
      </c>
      <c r="X219" s="372">
        <f>'7_Factores de emisión'!H388</f>
        <v>0</v>
      </c>
      <c r="Y219" s="369" t="str">
        <f>'7_Factores de emisión'!J388</f>
        <v>COMPAÑÍA ESCANDINAVA DE ELECTRICIDAD EN ESPAÑA, S.L.</v>
      </c>
      <c r="Z219" s="372">
        <f>'7_Factores de emisión'!N388</f>
        <v>0</v>
      </c>
      <c r="AA219" s="369" t="str">
        <f>'7_Factores de emisión'!E567</f>
        <v>CLIDOM ENERGY, S.L.</v>
      </c>
      <c r="AB219" s="372">
        <f>'7_Factores de emisión'!H567</f>
        <v>0</v>
      </c>
      <c r="AD219" s="366" t="e">
        <f t="shared" ca="1" si="12"/>
        <v>#REF!</v>
      </c>
      <c r="AE219" s="367" t="e">
        <f t="shared" ca="1" si="13"/>
        <v>#REF!</v>
      </c>
    </row>
    <row r="220" spans="2:31" ht="16.5" x14ac:dyDescent="0.3">
      <c r="C220" s="382">
        <f>'4_Electricidad'!F58</f>
        <v>0</v>
      </c>
      <c r="D220" s="383" t="e">
        <f t="shared" ca="1" si="16"/>
        <v>#N/A</v>
      </c>
      <c r="E220" s="383" t="str">
        <f>IF(ISNUMBER('4_Electricidad'!H58),('4_Electricidad'!H58*'4_Electricidad'!I58),"")</f>
        <v/>
      </c>
      <c r="F220" t="str">
        <f t="shared" si="14"/>
        <v>genérico</v>
      </c>
      <c r="G220">
        <f t="shared" si="15"/>
        <v>2</v>
      </c>
      <c r="I220" s="368"/>
      <c r="K220" s="368"/>
      <c r="L220" s="368"/>
      <c r="M220" s="368"/>
      <c r="N220" s="368"/>
      <c r="O220" s="369" t="str">
        <f>'7_Factores de emisión'!E217</f>
        <v>ZENCER, S. COOP. AND</v>
      </c>
      <c r="P220" s="370">
        <f>'7_Factores de emisión'!H217</f>
        <v>0</v>
      </c>
      <c r="Q220" s="369" t="str">
        <f>'7_Factores de emisión'!J217</f>
        <v>OLTEN-LLUM, S.L.</v>
      </c>
      <c r="R220" s="371">
        <f>'7_Factores de emisión'!N217</f>
        <v>0.34000000357627869</v>
      </c>
      <c r="S220" s="369" t="str">
        <f>'7_Factores de emisión'!E265</f>
        <v>GAS NATURAL SERVICIOS SDG, S.A.</v>
      </c>
      <c r="T220" s="372">
        <f>'7_Factores de emisión'!H265</f>
        <v>0.36000001430511475</v>
      </c>
      <c r="U220" s="369" t="str">
        <f>'7_Factores de emisión'!J265</f>
        <v>ELÉCTRICA ALGIMIA DE ALFARA, S.COOP.V.</v>
      </c>
      <c r="V220" s="372">
        <f>'7_Factores de emisión'!N265</f>
        <v>0</v>
      </c>
      <c r="W220" s="369" t="str">
        <f>'7_Factores de emisión'!E389</f>
        <v>DISA ENERGÍA ELÉCTRICA, S.L.U.</v>
      </c>
      <c r="X220" s="372">
        <f>'7_Factores de emisión'!H389</f>
        <v>0</v>
      </c>
      <c r="Y220" s="369" t="str">
        <f>'7_Factores de emisión'!J389</f>
        <v>COOPERATIVA ELECTRICA DE CASTELLAR, S.C.V.</v>
      </c>
      <c r="Z220" s="372">
        <f>'7_Factores de emisión'!N389</f>
        <v>0</v>
      </c>
      <c r="AA220" s="369" t="str">
        <f>'7_Factores de emisión'!E568</f>
        <v>COMERCIALIZADORA DE ELECTRICIDAD Y GAS DEL MEDITERRÁNEO, S.L.</v>
      </c>
      <c r="AB220" s="372">
        <f>'7_Factores de emisión'!H568</f>
        <v>0</v>
      </c>
      <c r="AD220" s="366" t="e">
        <f t="shared" ca="1" si="12"/>
        <v>#REF!</v>
      </c>
      <c r="AE220" s="367" t="e">
        <f t="shared" ca="1" si="13"/>
        <v>#REF!</v>
      </c>
    </row>
    <row r="221" spans="2:31" ht="16.5" x14ac:dyDescent="0.3">
      <c r="C221" s="382">
        <f>'4_Electricidad'!F59</f>
        <v>0</v>
      </c>
      <c r="D221" s="383" t="e">
        <f t="shared" ca="1" si="16"/>
        <v>#N/A</v>
      </c>
      <c r="E221" s="383" t="str">
        <f>IF(ISNUMBER('4_Electricidad'!H59),('4_Electricidad'!H59*'4_Electricidad'!I59),"")</f>
        <v/>
      </c>
      <c r="F221" t="str">
        <f t="shared" si="14"/>
        <v>genérico</v>
      </c>
      <c r="G221">
        <f t="shared" si="15"/>
        <v>2</v>
      </c>
      <c r="K221" s="386"/>
      <c r="O221" s="373" t="s">
        <v>183</v>
      </c>
      <c r="P221" s="370">
        <f>'7_Factores de emisión'!E180</f>
        <v>0.36</v>
      </c>
      <c r="Q221" s="369" t="str">
        <f>'7_Factores de emisión'!J218</f>
        <v>ON DEMAND FACILITIES, S.L.</v>
      </c>
      <c r="R221" s="371">
        <f>'7_Factores de emisión'!N218</f>
        <v>0.37000000476837158</v>
      </c>
      <c r="S221" s="369" t="str">
        <f>'7_Factores de emisión'!E266</f>
        <v>GDF SUEZ ENERGÍA ESPAÑA, S.A.U.</v>
      </c>
      <c r="T221" s="372">
        <f>'7_Factores de emisión'!H266</f>
        <v>0.34999999403953552</v>
      </c>
      <c r="U221" s="369" t="str">
        <f>'7_Factores de emisión'!J266</f>
        <v>ELÉCTRICA CATRALENSE, S.L.</v>
      </c>
      <c r="V221" s="372">
        <f>'7_Factores de emisión'!N266</f>
        <v>2.9999999329447746E-2</v>
      </c>
      <c r="W221" s="369" t="str">
        <f>'7_Factores de emisión'!E390</f>
        <v>DREUE ELECTRIC, S.L.</v>
      </c>
      <c r="X221" s="372">
        <f>'7_Factores de emisión'!H390</f>
        <v>0.25999999046325684</v>
      </c>
      <c r="Y221" s="369" t="str">
        <f>'7_Factores de emisión'!J390</f>
        <v>COOPERATIVA ELÉCTRICA BENÉFICA CATRALENSE, COOP. V.</v>
      </c>
      <c r="Z221" s="372">
        <f>'7_Factores de emisión'!N390</f>
        <v>0</v>
      </c>
      <c r="AA221" s="369" t="str">
        <f>'7_Factores de emisión'!E569</f>
        <v>COMERCIALIZADORA ELECTRICA DE CADIZ, S.A.</v>
      </c>
      <c r="AB221" s="372">
        <f>'7_Factores de emisión'!H569</f>
        <v>0</v>
      </c>
      <c r="AD221" s="366" t="e">
        <f t="shared" ca="1" si="12"/>
        <v>#REF!</v>
      </c>
      <c r="AE221" s="367" t="e">
        <f t="shared" ca="1" si="13"/>
        <v>#REF!</v>
      </c>
    </row>
    <row r="222" spans="2:31" ht="16.5" x14ac:dyDescent="0.3">
      <c r="C222" s="382">
        <f>'4_Electricidad'!F60</f>
        <v>0</v>
      </c>
      <c r="D222" s="383" t="e">
        <f t="shared" ca="1" si="16"/>
        <v>#N/A</v>
      </c>
      <c r="E222" s="383" t="str">
        <f>IF(ISNUMBER('4_Electricidad'!H60),('4_Electricidad'!H60*'4_Electricidad'!I60),"")</f>
        <v/>
      </c>
      <c r="F222" t="str">
        <f t="shared" si="14"/>
        <v>genérico</v>
      </c>
      <c r="G222">
        <f t="shared" si="15"/>
        <v>2</v>
      </c>
      <c r="K222" s="386"/>
      <c r="O222" s="373" t="s">
        <v>6</v>
      </c>
      <c r="P222" s="370">
        <f>P221</f>
        <v>0.36</v>
      </c>
      <c r="Q222" s="369" t="str">
        <f>'7_Factores de emisión'!J219</f>
        <v>SOM ENERGÍA, S.C.C.L.</v>
      </c>
      <c r="R222" s="371">
        <f>'7_Factores de emisión'!N219</f>
        <v>0</v>
      </c>
      <c r="S222" s="369" t="str">
        <f>'7_Factores de emisión'!E267</f>
        <v>GEOATLANTER, S.L.</v>
      </c>
      <c r="T222" s="372">
        <f>'7_Factores de emisión'!H267</f>
        <v>0.14000000059604645</v>
      </c>
      <c r="U222" s="369" t="str">
        <f>'7_Factores de emisión'!J267</f>
        <v>ELÉCTRICA DE CHERA, S.C.V.</v>
      </c>
      <c r="V222" s="372">
        <f>'7_Factores de emisión'!N267</f>
        <v>0</v>
      </c>
      <c r="W222" s="369" t="str">
        <f>'7_Factores de emisión'!E391</f>
        <v>DRK ENERGY, S.L.</v>
      </c>
      <c r="X222" s="372">
        <f>'7_Factores de emisión'!H391</f>
        <v>1.9999999552965164E-2</v>
      </c>
      <c r="Y222" s="369" t="str">
        <f>'7_Factores de emisión'!J391</f>
        <v>COOPERATIVA ELÉCTRICA BENÉFICA SAN FRANCISCO DE ASÍS, COOP. V.</v>
      </c>
      <c r="Z222" s="372">
        <f>'7_Factores de emisión'!N391</f>
        <v>0</v>
      </c>
      <c r="AA222" s="369" t="str">
        <f>'7_Factores de emisión'!E570</f>
        <v>COMERCIALIZADORA ELECTRICA PENINSULAR, S.L.</v>
      </c>
      <c r="AB222" s="372">
        <f>'7_Factores de emisión'!H570</f>
        <v>0.31000000238418579</v>
      </c>
      <c r="AD222" s="366" t="e">
        <f t="shared" ca="1" si="12"/>
        <v>#REF!</v>
      </c>
      <c r="AE222" s="367" t="e">
        <f t="shared" ca="1" si="13"/>
        <v>#REF!</v>
      </c>
    </row>
    <row r="223" spans="2:31" ht="16.5" x14ac:dyDescent="0.3">
      <c r="C223" s="382">
        <f>'4_Electricidad'!F61</f>
        <v>0</v>
      </c>
      <c r="D223" s="383" t="e">
        <f t="shared" ca="1" si="16"/>
        <v>#N/A</v>
      </c>
      <c r="E223" s="383" t="str">
        <f>IF(ISNUMBER('4_Electricidad'!H61),('4_Electricidad'!H61*'4_Electricidad'!I61),"")</f>
        <v/>
      </c>
      <c r="F223" t="str">
        <f t="shared" si="14"/>
        <v>genérico</v>
      </c>
      <c r="G223">
        <f t="shared" si="15"/>
        <v>2</v>
      </c>
      <c r="K223" s="386"/>
      <c r="Q223" s="369" t="str">
        <f>'7_Factores de emisión'!J220</f>
        <v>THE YELLOW ENERGY, S.L.</v>
      </c>
      <c r="R223" s="371">
        <f>'7_Factores de emisión'!N220</f>
        <v>0</v>
      </c>
      <c r="S223" s="369" t="str">
        <f>'7_Factores de emisión'!E268</f>
        <v>GESTERNOVA, S.A.</v>
      </c>
      <c r="T223" s="372">
        <f>'7_Factores de emisión'!H268</f>
        <v>0</v>
      </c>
      <c r="U223" s="369" t="str">
        <f>'7_Factores de emisión'!J268</f>
        <v>ELÉCTRICA DE GUADASSUAR COOP. V.</v>
      </c>
      <c r="V223" s="372">
        <f>'7_Factores de emisión'!N268</f>
        <v>0</v>
      </c>
      <c r="W223" s="369" t="str">
        <f>'7_Factores de emisión'!E392</f>
        <v>ECOFUTURA LUZ ENERGÍA, S.L.</v>
      </c>
      <c r="X223" s="372">
        <f>'7_Factores de emisión'!H392</f>
        <v>0</v>
      </c>
      <c r="Y223" s="369" t="str">
        <f>'7_Factores de emisión'!J392</f>
        <v>COOPERATIVA ELÉCTRICA-BENÉFICA ALBATERENSE, COOP.V.</v>
      </c>
      <c r="Z223" s="372">
        <f>'7_Factores de emisión'!N392</f>
        <v>0</v>
      </c>
      <c r="AA223" s="369" t="str">
        <f>'7_Factores de emisión'!E571</f>
        <v>COMERCIALIZADORA ELÉCTRICA TALAYUELAS, S.L.</v>
      </c>
      <c r="AB223" s="372">
        <f>'7_Factores de emisión'!H571</f>
        <v>7.0000000298023224E-2</v>
      </c>
      <c r="AD223" s="366" t="e">
        <f t="shared" ca="1" si="12"/>
        <v>#REF!</v>
      </c>
      <c r="AE223" s="367" t="e">
        <f t="shared" ca="1" si="13"/>
        <v>#REF!</v>
      </c>
    </row>
    <row r="224" spans="2:31" ht="16.5" x14ac:dyDescent="0.3">
      <c r="C224" s="382">
        <f>'4_Electricidad'!F62</f>
        <v>0</v>
      </c>
      <c r="D224" s="383" t="e">
        <f t="shared" ca="1" si="16"/>
        <v>#N/A</v>
      </c>
      <c r="E224" s="383" t="str">
        <f>IF(ISNUMBER('4_Electricidad'!H62),('4_Electricidad'!H62*'4_Electricidad'!I62),"")</f>
        <v/>
      </c>
      <c r="F224" t="str">
        <f t="shared" si="14"/>
        <v>genérico</v>
      </c>
      <c r="G224">
        <f t="shared" si="15"/>
        <v>2</v>
      </c>
      <c r="K224" s="386"/>
      <c r="Q224" s="369" t="str">
        <f>'7_Factores de emisión'!J221</f>
        <v>UNIELÉCTRICA ENERGÍA, S.A.</v>
      </c>
      <c r="R224" s="371">
        <f>'7_Factores de emisión'!N221</f>
        <v>0</v>
      </c>
      <c r="S224" s="369" t="str">
        <f>'7_Factores de emisión'!E269</f>
        <v>GNERA ENERGÍA Y TECNOLOGIA, S.L.</v>
      </c>
      <c r="T224" s="372">
        <f>'7_Factores de emisión'!H269</f>
        <v>0</v>
      </c>
      <c r="U224" s="369" t="str">
        <f>'7_Factores de emisión'!J269</f>
        <v>ELÉCTRICA DIRECTA ENERGÍA, S.L.</v>
      </c>
      <c r="V224" s="372">
        <f>'7_Factores de emisión'!N269</f>
        <v>0</v>
      </c>
      <c r="W224" s="369" t="str">
        <f>'7_Factores de emisión'!E393</f>
        <v>EDP COMERCIALIZADORA, S.A.U.</v>
      </c>
      <c r="X224" s="372">
        <f>'7_Factores de emisión'!H393</f>
        <v>0.25999999046325684</v>
      </c>
      <c r="Y224" s="369" t="str">
        <f>'7_Factores de emisión'!J393</f>
        <v>COOPERATIVA VALENCIANA ELECTRODISTRIBUIDORA DE FUERZA Y ALUMBRADO SERRALLO, S.Coop.V.</v>
      </c>
      <c r="Z224" s="372">
        <f>'7_Factores de emisión'!N393</f>
        <v>0</v>
      </c>
      <c r="AA224" s="369" t="str">
        <f>'7_Factores de emisión'!E572</f>
        <v>COMERCIALIZADORA ENERGÉTICA SOSTENIBLE, S.A.U.</v>
      </c>
      <c r="AB224" s="372">
        <f>'7_Factores de emisión'!H572</f>
        <v>0</v>
      </c>
      <c r="AD224" s="366" t="e">
        <f t="shared" ca="1" si="12"/>
        <v>#REF!</v>
      </c>
      <c r="AE224" s="367" t="e">
        <f t="shared" ca="1" si="13"/>
        <v>#REF!</v>
      </c>
    </row>
    <row r="225" spans="1:31" ht="16.5" x14ac:dyDescent="0.3">
      <c r="C225" s="382">
        <f>'4_Electricidad'!F63</f>
        <v>0</v>
      </c>
      <c r="D225" s="383" t="e">
        <f t="shared" ca="1" si="16"/>
        <v>#N/A</v>
      </c>
      <c r="E225" s="383" t="str">
        <f>IF(ISNUMBER('4_Electricidad'!H63),('4_Electricidad'!H63*'4_Electricidad'!I63),"")</f>
        <v/>
      </c>
      <c r="F225" t="str">
        <f t="shared" si="14"/>
        <v>genérico</v>
      </c>
      <c r="G225">
        <f t="shared" si="15"/>
        <v>2</v>
      </c>
      <c r="K225" s="386"/>
      <c r="Q225" s="369" t="str">
        <f>'7_Factores de emisión'!J222</f>
        <v>VERTSEL ENERGÍA, S.L.U.</v>
      </c>
      <c r="R225" s="371">
        <f>'7_Factores de emisión'!N222</f>
        <v>1.9999999552965164E-2</v>
      </c>
      <c r="S225" s="369" t="str">
        <f>'7_Factores de emisión'!E270</f>
        <v>GOIENER S.COOP</v>
      </c>
      <c r="T225" s="372">
        <f>'7_Factores de emisión'!H270</f>
        <v>9.9999997764825821E-3</v>
      </c>
      <c r="U225" s="369" t="str">
        <f>'7_Factores de emisión'!J270</f>
        <v>ELÉCTRICA SOLLERENSE, S.A.</v>
      </c>
      <c r="V225" s="372">
        <f>'7_Factores de emisión'!N270</f>
        <v>0</v>
      </c>
      <c r="W225" s="369" t="str">
        <f>'7_Factores de emisión'!E394</f>
        <v>EDP ENERGÍA S.A.U.</v>
      </c>
      <c r="X225" s="372">
        <f>'7_Factores de emisión'!H394</f>
        <v>0.25</v>
      </c>
      <c r="Y225" s="369" t="str">
        <f>'7_Factores de emisión'!J394</f>
        <v>COX ENERGÍA COMERCIALIZADORA ESPAÑA, S.L.U.</v>
      </c>
      <c r="Z225" s="372">
        <f>'7_Factores de emisión'!N394</f>
        <v>0</v>
      </c>
      <c r="AA225" s="369" t="str">
        <f>'7_Factores de emisión'!E573</f>
        <v>COMERCIALIZADORA LERSA , S.L.</v>
      </c>
      <c r="AB225" s="372">
        <f>'7_Factores de emisión'!H573</f>
        <v>9.9999997764825821E-3</v>
      </c>
      <c r="AD225" s="366" t="e">
        <f t="shared" ca="1" si="12"/>
        <v>#REF!</v>
      </c>
      <c r="AE225" s="367" t="e">
        <f t="shared" ca="1" si="13"/>
        <v>#REF!</v>
      </c>
    </row>
    <row r="226" spans="1:31" ht="16.5" x14ac:dyDescent="0.3">
      <c r="C226" s="382">
        <f>'4_Electricidad'!F64</f>
        <v>0</v>
      </c>
      <c r="D226" s="383" t="e">
        <f t="shared" ca="1" si="16"/>
        <v>#N/A</v>
      </c>
      <c r="E226" s="383" t="str">
        <f>IF(ISNUMBER('4_Electricidad'!H64),('4_Electricidad'!H64*'4_Electricidad'!I64),"")</f>
        <v/>
      </c>
      <c r="F226" t="str">
        <f t="shared" si="14"/>
        <v>genérico</v>
      </c>
      <c r="G226">
        <f t="shared" si="15"/>
        <v>2</v>
      </c>
      <c r="K226" s="386"/>
      <c r="Q226" s="369" t="str">
        <f>'7_Factores de emisión'!J223</f>
        <v>ZENCER, S. COOP. AND</v>
      </c>
      <c r="R226" s="371">
        <f>'7_Factores de emisión'!N223</f>
        <v>0.15999999642372131</v>
      </c>
      <c r="S226" s="369" t="str">
        <f>'7_Factores de emisión'!E271</f>
        <v>HIDROCANTABRICO ENERGÍA, S.A. Unipersonal</v>
      </c>
      <c r="T226" s="372">
        <f>'7_Factores de emisión'!H271</f>
        <v>0.23000000417232513</v>
      </c>
      <c r="U226" s="369" t="str">
        <f>'7_Factores de emisión'!J271</f>
        <v>ELECTRODISTRIBUIDORA DE FUERZA Y ALUMBRADO CASABLANCA, S. COOP.V.</v>
      </c>
      <c r="V226" s="372">
        <f>'7_Factores de emisión'!N271</f>
        <v>0</v>
      </c>
      <c r="W226" s="369" t="str">
        <f>'7_Factores de emisión'!E395</f>
        <v>ELECNOVA SIGLO XXI, S.L.</v>
      </c>
      <c r="X226" s="372">
        <f>'7_Factores de emisión'!H395</f>
        <v>0</v>
      </c>
      <c r="Y226" s="369" t="str">
        <f>'7_Factores de emisión'!J395</f>
        <v>CYE ENERGÍA, S.L.</v>
      </c>
      <c r="Z226" s="372">
        <f>'7_Factores de emisión'!N395</f>
        <v>9.9999997764825821E-3</v>
      </c>
      <c r="AA226" s="369" t="str">
        <f>'7_Factores de emisión'!E574</f>
        <v>COMPAÑÍA ESCANDINAVA DE ELECTRICIDAD EN ESPAÑA, S.L.</v>
      </c>
      <c r="AB226" s="372">
        <f>'7_Factores de emisión'!H574</f>
        <v>0</v>
      </c>
      <c r="AD226" s="366" t="e">
        <f t="shared" ca="1" si="12"/>
        <v>#REF!</v>
      </c>
      <c r="AE226" s="367" t="e">
        <f t="shared" ca="1" si="13"/>
        <v>#REF!</v>
      </c>
    </row>
    <row r="227" spans="1:31" ht="16.5" x14ac:dyDescent="0.3">
      <c r="C227" s="382">
        <f>'4_Electricidad'!F65</f>
        <v>0</v>
      </c>
      <c r="D227" s="383" t="e">
        <f t="shared" ca="1" si="16"/>
        <v>#N/A</v>
      </c>
      <c r="E227" s="383" t="str">
        <f>IF(ISNUMBER('4_Electricidad'!H65),('4_Electricidad'!H65*'4_Electricidad'!I65),"")</f>
        <v/>
      </c>
      <c r="F227" t="str">
        <f t="shared" si="14"/>
        <v>genérico</v>
      </c>
      <c r="G227">
        <f t="shared" si="15"/>
        <v>2</v>
      </c>
      <c r="K227" s="386"/>
      <c r="Q227" s="373" t="s">
        <v>183</v>
      </c>
      <c r="R227" s="371">
        <f>'7_Factores de emisión'!J180</f>
        <v>0.37</v>
      </c>
      <c r="S227" s="369" t="str">
        <f>'7_Factores de emisión'!E272</f>
        <v>HIDROELECTRICA DEL VALIRA, S.L.</v>
      </c>
      <c r="T227" s="372">
        <f>'7_Factores de emisión'!H272</f>
        <v>0.30000001192092896</v>
      </c>
      <c r="U227" s="369" t="str">
        <f>'7_Factores de emisión'!J272</f>
        <v>ELYGAS POWER, S.L.</v>
      </c>
      <c r="V227" s="372">
        <f>'7_Factores de emisión'!N272</f>
        <v>0</v>
      </c>
      <c r="W227" s="369" t="str">
        <f>'7_Factores de emisión'!E396</f>
        <v>ELECTRA CALDENSE ENERGÍA, S.A.</v>
      </c>
      <c r="X227" s="372">
        <f>'7_Factores de emisión'!H396</f>
        <v>0</v>
      </c>
      <c r="Y227" s="369" t="str">
        <f>'7_Factores de emisión'!J396</f>
        <v>DAIMUZ ENERGÍA, S.L.</v>
      </c>
      <c r="Z227" s="372">
        <f>'7_Factores de emisión'!N396</f>
        <v>0</v>
      </c>
      <c r="AA227" s="369" t="str">
        <f>'7_Factores de emisión'!E575</f>
        <v>COOPERATIVA ELÉCTRICA BENÉFICA CATRALENSE, COOP. V.</v>
      </c>
      <c r="AB227" s="372">
        <f>'7_Factores de emisión'!H575</f>
        <v>0</v>
      </c>
      <c r="AD227" s="366" t="e">
        <f t="shared" ca="1" si="12"/>
        <v>#REF!</v>
      </c>
      <c r="AE227" s="367" t="e">
        <f t="shared" ca="1" si="13"/>
        <v>#REF!</v>
      </c>
    </row>
    <row r="228" spans="1:31" ht="16.5" x14ac:dyDescent="0.3">
      <c r="C228" s="382">
        <f>'4_Electricidad'!F66</f>
        <v>0</v>
      </c>
      <c r="D228" s="383" t="e">
        <f t="shared" ca="1" si="16"/>
        <v>#N/A</v>
      </c>
      <c r="E228" s="383" t="str">
        <f>IF(ISNUMBER('4_Electricidad'!H66),('4_Electricidad'!H66*'4_Electricidad'!I66),"")</f>
        <v/>
      </c>
      <c r="F228" t="str">
        <f t="shared" si="14"/>
        <v>genérico</v>
      </c>
      <c r="G228">
        <f t="shared" si="15"/>
        <v>2</v>
      </c>
      <c r="K228" s="386"/>
      <c r="Q228" s="373" t="s">
        <v>6</v>
      </c>
      <c r="R228" s="371">
        <f>R227</f>
        <v>0.37</v>
      </c>
      <c r="S228" s="369" t="str">
        <f>'7_Factores de emisión'!E273</f>
        <v>HIDROELÉCTRICA EL CARMEN ENERGÍA, S.L.</v>
      </c>
      <c r="T228" s="372">
        <f>'7_Factores de emisión'!H273</f>
        <v>0</v>
      </c>
      <c r="U228" s="369" t="str">
        <f>'7_Factores de emisión'!J273</f>
        <v>ELÉCTRICA DE MELIANA, S.C.V.</v>
      </c>
      <c r="V228" s="372">
        <f>'7_Factores de emisión'!N273</f>
        <v>0</v>
      </c>
      <c r="W228" s="369" t="str">
        <f>'7_Factores de emisión'!E397</f>
        <v>ELECTRA DEL CARDENER ENERGÍA, S.A.</v>
      </c>
      <c r="X228" s="372">
        <f>'7_Factores de emisión'!H397</f>
        <v>0</v>
      </c>
      <c r="Y228" s="369" t="str">
        <f>'7_Factores de emisión'!J397</f>
        <v>DISA ENERGÍA ELECTRICA, S.L.U.</v>
      </c>
      <c r="Z228" s="372">
        <f>'7_Factores de emisión'!N397</f>
        <v>0</v>
      </c>
      <c r="AA228" s="369" t="str">
        <f>'7_Factores de emisión'!E576</f>
        <v>COOPERATIVA ELÉCTRICA BENÉFICA SAN FRANCISCO DE ASÍS, COOP. V.</v>
      </c>
      <c r="AB228" s="372">
        <f>'7_Factores de emisión'!H576</f>
        <v>9.9999997764825821E-3</v>
      </c>
      <c r="AD228" s="366" t="e">
        <f t="shared" ca="1" si="12"/>
        <v>#REF!</v>
      </c>
      <c r="AE228" s="367" t="e">
        <f t="shared" ca="1" si="13"/>
        <v>#REF!</v>
      </c>
    </row>
    <row r="229" spans="1:31" ht="16.5" x14ac:dyDescent="0.3">
      <c r="C229" s="382">
        <f>'4_Electricidad'!F67</f>
        <v>0</v>
      </c>
      <c r="D229" s="383" t="e">
        <f t="shared" ca="1" si="16"/>
        <v>#N/A</v>
      </c>
      <c r="E229" s="383" t="str">
        <f>IF(ISNUMBER('4_Electricidad'!H67),('4_Electricidad'!H67*'4_Electricidad'!I67),"")</f>
        <v/>
      </c>
      <c r="F229" t="str">
        <f t="shared" si="14"/>
        <v>genérico</v>
      </c>
      <c r="G229">
        <f t="shared" si="15"/>
        <v>2</v>
      </c>
      <c r="K229" s="386"/>
      <c r="Q229"/>
      <c r="S229" s="369" t="str">
        <f>'7_Factores de emisión'!E274</f>
        <v>IBERDROLA CLIENTES, S.A.U.</v>
      </c>
      <c r="T229" s="372">
        <f>'7_Factores de emisión'!H274</f>
        <v>0.20999999344348907</v>
      </c>
      <c r="U229" s="369" t="str">
        <f>'7_Factores de emisión'!J274</f>
        <v>ELÉCTRICA DE SOT DE CHERA S. COOP.V.</v>
      </c>
      <c r="V229" s="372">
        <f>'7_Factores de emisión'!N274</f>
        <v>0</v>
      </c>
      <c r="W229" s="369" t="str">
        <f>'7_Factores de emisión'!E398</f>
        <v>ELÉCTRICA ALBATERENSE, S.L.</v>
      </c>
      <c r="X229" s="372">
        <f>'7_Factores de emisión'!H398</f>
        <v>0</v>
      </c>
      <c r="Y229" s="369" t="str">
        <f>'7_Factores de emisión'!J398</f>
        <v>DREUE ELECTRIC, S.L.</v>
      </c>
      <c r="Z229" s="372">
        <f>'7_Factores de emisión'!N398</f>
        <v>0.40000000596046448</v>
      </c>
      <c r="AA229" s="369" t="str">
        <f>'7_Factores de emisión'!E577</f>
        <v>COOPERATIVA ELECTRICA DE CASTELLAR, S.C.V.</v>
      </c>
      <c r="AB229" s="372">
        <f>'7_Factores de emisión'!H577</f>
        <v>0</v>
      </c>
      <c r="AD229" s="366" t="e">
        <f t="shared" ca="1" si="12"/>
        <v>#REF!</v>
      </c>
      <c r="AE229" s="367" t="e">
        <f t="shared" ca="1" si="13"/>
        <v>#REF!</v>
      </c>
    </row>
    <row r="230" spans="1:31" ht="16.5" x14ac:dyDescent="0.3">
      <c r="C230" s="382">
        <f>'4_Electricidad'!F68</f>
        <v>0</v>
      </c>
      <c r="D230" s="383" t="e">
        <f t="shared" ca="1" si="16"/>
        <v>#N/A</v>
      </c>
      <c r="E230" s="383" t="str">
        <f>IF(ISNUMBER('4_Electricidad'!H68),('4_Electricidad'!H68*'4_Electricidad'!I68),"")</f>
        <v/>
      </c>
      <c r="F230" t="str">
        <f t="shared" si="14"/>
        <v>genérico</v>
      </c>
      <c r="G230">
        <f t="shared" si="15"/>
        <v>2</v>
      </c>
      <c r="K230" s="386"/>
      <c r="Q230"/>
      <c r="S230" s="369" t="str">
        <f>'7_Factores de emisión'!E275</f>
        <v>INDEXO ENERGÍA, S.L.</v>
      </c>
      <c r="T230" s="372">
        <f>'7_Factores de emisión'!H275</f>
        <v>0.10000000149011612</v>
      </c>
      <c r="U230" s="369" t="str">
        <f>'7_Factores de emisión'!J275</f>
        <v>ELÉCTRICA DE VINALESA, S.L.U.</v>
      </c>
      <c r="V230" s="372">
        <f>'7_Factores de emisión'!N275</f>
        <v>3.9999999105930328E-2</v>
      </c>
      <c r="W230" s="369" t="str">
        <f>'7_Factores de emisión'!E399</f>
        <v>ELÉCTRICA CATRALENSE, S.L.</v>
      </c>
      <c r="X230" s="372">
        <f>'7_Factores de emisión'!H399</f>
        <v>0</v>
      </c>
      <c r="Y230" s="369" t="str">
        <f>'7_Factores de emisión'!J399</f>
        <v>DRK ENERGY, S.L.</v>
      </c>
      <c r="Z230" s="372">
        <f>'7_Factores de emisión'!N399</f>
        <v>0</v>
      </c>
      <c r="AA230" s="369" t="str">
        <f>'7_Factores de emisión'!E578</f>
        <v>COOPERATIVA ELÉCTRICA-BENÉFICA ALBATERENSE, COOP.V.</v>
      </c>
      <c r="AB230" s="372">
        <f>'7_Factores de emisión'!H578</f>
        <v>0</v>
      </c>
      <c r="AD230" s="366" t="e">
        <f t="shared" ca="1" si="12"/>
        <v>#REF!</v>
      </c>
      <c r="AE230" s="367" t="e">
        <f t="shared" ca="1" si="13"/>
        <v>#REF!</v>
      </c>
    </row>
    <row r="231" spans="1:31" ht="16.5" x14ac:dyDescent="0.3">
      <c r="A231" s="342" t="s">
        <v>473</v>
      </c>
      <c r="E231" s="600">
        <f>SUM(E211:E230)</f>
        <v>0</v>
      </c>
      <c r="H231" s="368"/>
      <c r="K231" s="386"/>
      <c r="Q231"/>
      <c r="S231" s="369" t="str">
        <f>'7_Factores de emisión'!E276</f>
        <v>INICIATIVA E. NOVA, S.L.</v>
      </c>
      <c r="T231" s="372">
        <f>'7_Factores de emisión'!H276</f>
        <v>0</v>
      </c>
      <c r="U231" s="369" t="str">
        <f>'7_Factores de emisión'!J276</f>
        <v>ELÉCTRICA DEL POZO, S.COOP.MAD.</v>
      </c>
      <c r="V231" s="372">
        <f>'7_Factores de emisión'!N276</f>
        <v>0</v>
      </c>
      <c r="W231" s="369" t="str">
        <f>'7_Factores de emisión'!E400</f>
        <v>ELÉCTRICA DE CHERA, S.C.V.</v>
      </c>
      <c r="X231" s="372">
        <f>'7_Factores de emisión'!H400</f>
        <v>0</v>
      </c>
      <c r="Y231" s="369" t="str">
        <f>'7_Factores de emisión'!J400</f>
        <v>ECOEQ ENERGÉTICA, S.L.</v>
      </c>
      <c r="Z231" s="372">
        <f>'7_Factores de emisión'!N400</f>
        <v>0.40000000596046448</v>
      </c>
      <c r="AA231" s="369" t="str">
        <f>'7_Factores de emisión'!E579</f>
        <v>COOPERATIVA VALENCIANA ELECTRODISTRIBUIDORA DE FUERZA Y ALUMBRADO SERRALLO, S.Coop.V.</v>
      </c>
      <c r="AB231" s="372">
        <f>'7_Factores de emisión'!H579</f>
        <v>0</v>
      </c>
      <c r="AD231" s="366" t="e">
        <f t="shared" ca="1" si="12"/>
        <v>#REF!</v>
      </c>
      <c r="AE231" s="367" t="e">
        <f t="shared" ca="1" si="13"/>
        <v>#REF!</v>
      </c>
    </row>
    <row r="232" spans="1:31" ht="18" customHeight="1" x14ac:dyDescent="0.3">
      <c r="C232" s="353" t="s">
        <v>294</v>
      </c>
      <c r="D232" s="353" t="s">
        <v>293</v>
      </c>
      <c r="E232" s="368"/>
      <c r="H232" s="368"/>
      <c r="K232" s="386"/>
      <c r="Q232"/>
      <c r="S232" s="369" t="str">
        <f>'7_Factores de emisión'!E277</f>
        <v>LA UNION ELECTRO INDUSTRIAL, S.L. "UNIPERSONAL"</v>
      </c>
      <c r="T232" s="372">
        <f>'7_Factores de emisión'!H277</f>
        <v>0</v>
      </c>
      <c r="U232" s="369" t="str">
        <f>'7_Factores de emisión'!J277</f>
        <v>ELÉCTRICA NTRA. SRA. DE GRACIA SDAD. COOP. VALENCIANA</v>
      </c>
      <c r="V232" s="372">
        <f>'7_Factores de emisión'!N277</f>
        <v>0</v>
      </c>
      <c r="W232" s="369" t="str">
        <f>'7_Factores de emisión'!E401</f>
        <v>ELÉCTRICA DE GUADASSUAR COOP. V.</v>
      </c>
      <c r="X232" s="372">
        <f>'7_Factores de emisión'!H401</f>
        <v>0</v>
      </c>
      <c r="Y232" s="369" t="str">
        <f>'7_Factores de emisión'!J401</f>
        <v>ECOFUTURA LUZ ENERGÍA, S.L.</v>
      </c>
      <c r="Z232" s="372">
        <f>'7_Factores de emisión'!N401</f>
        <v>0.15000000596046448</v>
      </c>
      <c r="AA232" s="369" t="str">
        <f>'7_Factores de emisión'!E580</f>
        <v>COX ENERGÍA COMERCIALIZADORA ESPAÑA, S.L.U.</v>
      </c>
      <c r="AB232" s="372">
        <f>'7_Factores de emisión'!H580</f>
        <v>0</v>
      </c>
      <c r="AD232" s="366" t="e">
        <f t="shared" ca="1" si="12"/>
        <v>#REF!</v>
      </c>
      <c r="AE232" s="367" t="e">
        <f t="shared" ca="1" si="13"/>
        <v>#REF!</v>
      </c>
    </row>
    <row r="233" spans="1:31" ht="16.5" x14ac:dyDescent="0.3">
      <c r="C233" s="382" t="s">
        <v>299</v>
      </c>
      <c r="D233" s="382" t="s">
        <v>16</v>
      </c>
      <c r="E233" s="368"/>
      <c r="H233" s="368"/>
      <c r="K233" s="386"/>
      <c r="Q233"/>
      <c r="S233" s="369" t="str">
        <f>'7_Factores de emisión'!E278</f>
        <v>LIGHT UP, S.L.</v>
      </c>
      <c r="T233" s="372">
        <f>'7_Factores de emisión'!H278</f>
        <v>0</v>
      </c>
      <c r="U233" s="369" t="str">
        <f>'7_Factores de emisión'!J278</f>
        <v>EMASP, S. COOP.</v>
      </c>
      <c r="V233" s="372">
        <f>'7_Factores de emisión'!N278</f>
        <v>0</v>
      </c>
      <c r="W233" s="369" t="str">
        <f>'7_Factores de emisión'!E402</f>
        <v>ELÉCTRICA DE GUIXES ENERG¿A, S.L.</v>
      </c>
      <c r="X233" s="372">
        <f>'7_Factores de emisión'!H402</f>
        <v>0.30000001192092896</v>
      </c>
      <c r="Y233" s="369" t="str">
        <f>'7_Factores de emisión'!J402</f>
        <v>ECONACTIVA, S. COOP DE C-LM</v>
      </c>
      <c r="Z233" s="372">
        <f>'7_Factores de emisión'!N402</f>
        <v>0</v>
      </c>
      <c r="AA233" s="369" t="str">
        <f>'7_Factores de emisión'!E581</f>
        <v>CYE ENERGÍA, S.L.</v>
      </c>
      <c r="AB233" s="372">
        <f>'7_Factores de emisión'!H581</f>
        <v>0</v>
      </c>
      <c r="AD233" s="366" t="e">
        <f t="shared" ca="1" si="12"/>
        <v>#REF!</v>
      </c>
      <c r="AE233" s="367" t="e">
        <f t="shared" ca="1" si="13"/>
        <v>#REF!</v>
      </c>
    </row>
    <row r="234" spans="1:31" ht="16.5" x14ac:dyDescent="0.3">
      <c r="C234" s="382" t="s">
        <v>295</v>
      </c>
      <c r="D234" s="382" t="s">
        <v>14</v>
      </c>
      <c r="E234" s="368"/>
      <c r="H234" s="368"/>
      <c r="K234" s="386"/>
      <c r="Q234"/>
      <c r="S234" s="369" t="str">
        <f>'7_Factores de emisión'!E279</f>
        <v>LUCI MUNDI ENERGÍA, S.L.</v>
      </c>
      <c r="T234" s="372">
        <f>'7_Factores de emisión'!H279</f>
        <v>0.17000000178813934</v>
      </c>
      <c r="U234" s="369" t="str">
        <f>'7_Factores de emisión'!J279</f>
        <v>ENARA GESTIÓN Y MEDIACIÓN, S.L.</v>
      </c>
      <c r="V234" s="372">
        <f>'7_Factores de emisión'!N279</f>
        <v>0</v>
      </c>
      <c r="W234" s="369" t="str">
        <f>'7_Factores de emisión'!E403</f>
        <v>ELÉCTRICA DIRECTA ENERGÍA, S.L.</v>
      </c>
      <c r="X234" s="372">
        <f>'7_Factores de emisión'!H403</f>
        <v>5.9999998658895493E-2</v>
      </c>
      <c r="Y234" s="369" t="str">
        <f>'7_Factores de emisión'!J403</f>
        <v>EDP COMERCIALIZADORA, S.A.U.</v>
      </c>
      <c r="Z234" s="372">
        <f>'7_Factores de emisión'!N403</f>
        <v>0.23000000417232513</v>
      </c>
      <c r="AA234" s="369" t="str">
        <f>'7_Factores de emisión'!E582</f>
        <v>DAIMUZ ENERGÍA, S.L.</v>
      </c>
      <c r="AB234" s="372">
        <f>'7_Factores de emisión'!H582</f>
        <v>0</v>
      </c>
      <c r="AD234" s="366" t="e">
        <f t="shared" ca="1" si="12"/>
        <v>#REF!</v>
      </c>
      <c r="AE234" s="367" t="e">
        <f t="shared" ca="1" si="13"/>
        <v>#REF!</v>
      </c>
    </row>
    <row r="235" spans="1:31" ht="16.5" x14ac:dyDescent="0.3">
      <c r="C235" s="382" t="s">
        <v>297</v>
      </c>
      <c r="D235" s="382" t="s">
        <v>13</v>
      </c>
      <c r="E235" s="368"/>
      <c r="H235" s="368"/>
      <c r="K235" s="386"/>
      <c r="Q235"/>
      <c r="S235" s="369" t="str">
        <f>'7_Factores de emisión'!E280</f>
        <v>NATURGAS ENERGÍA COMERCIALIZADORA, S.A.U.</v>
      </c>
      <c r="T235" s="372">
        <f>'7_Factores de emisión'!H280</f>
        <v>0.23000000417232513</v>
      </c>
      <c r="U235" s="369" t="str">
        <f>'7_Factores de emisión'!J280</f>
        <v>ENDESA ENERGÍA, S.A.</v>
      </c>
      <c r="V235" s="372">
        <f>'7_Factores de emisión'!N280</f>
        <v>0.34000000357627869</v>
      </c>
      <c r="W235" s="369" t="str">
        <f>'7_Factores de emisión'!E404</f>
        <v>ELÉCTRICA SOLLERENSE, S.A.</v>
      </c>
      <c r="X235" s="372">
        <f>'7_Factores de emisión'!H404</f>
        <v>0</v>
      </c>
      <c r="Y235" s="369" t="str">
        <f>'7_Factores de emisión'!J404</f>
        <v>EDP ENERGÍA S.A.U.</v>
      </c>
      <c r="Z235" s="372">
        <f>'7_Factores de emisión'!N404</f>
        <v>0.23000000417232513</v>
      </c>
      <c r="AA235" s="369" t="str">
        <f>'7_Factores de emisión'!E583</f>
        <v>DISA ENERGÍA ELÉCTRICA, S.L.U.</v>
      </c>
      <c r="AB235" s="372">
        <f>'7_Factores de emisión'!H583</f>
        <v>0</v>
      </c>
      <c r="AD235" s="366" t="e">
        <f t="shared" ca="1" si="12"/>
        <v>#REF!</v>
      </c>
      <c r="AE235" s="367" t="e">
        <f t="shared" ca="1" si="13"/>
        <v>#REF!</v>
      </c>
    </row>
    <row r="236" spans="1:31" ht="16.5" x14ac:dyDescent="0.3">
      <c r="C236" s="382" t="s">
        <v>298</v>
      </c>
      <c r="D236" s="382" t="s">
        <v>17</v>
      </c>
      <c r="E236" s="368"/>
      <c r="H236" s="368"/>
      <c r="K236" s="386"/>
      <c r="Q236"/>
      <c r="S236" s="369" t="str">
        <f>'7_Factores de emisión'!E281</f>
        <v>NEXUS ENERGÍA, S.A.</v>
      </c>
      <c r="T236" s="372">
        <f>'7_Factores de emisión'!H281</f>
        <v>0.11999999731779099</v>
      </c>
      <c r="U236" s="369" t="str">
        <f>'7_Factores de emisión'!J281</f>
        <v>ENERCOLUZ ENERGÍA, S.L.</v>
      </c>
      <c r="V236" s="372">
        <f>'7_Factores de emisión'!N281</f>
        <v>0.30000001192092896</v>
      </c>
      <c r="W236" s="369" t="str">
        <f>'7_Factores de emisión'!E405</f>
        <v>ELÉCTRICA DE MELIANA, S.C.V.</v>
      </c>
      <c r="X236" s="372">
        <f>'7_Factores de emisión'!H405</f>
        <v>0</v>
      </c>
      <c r="Y236" s="369" t="str">
        <f>'7_Factores de emisión'!J405</f>
        <v>ELECNOVA SIGLO XXI, S.L.</v>
      </c>
      <c r="Z236" s="372">
        <f>'7_Factores de emisión'!N405</f>
        <v>0.34999999403953552</v>
      </c>
      <c r="AA236" s="369" t="str">
        <f>'7_Factores de emisión'!E584</f>
        <v>DREUE ELECTRIC, S.L.</v>
      </c>
      <c r="AB236" s="372">
        <f>'7_Factores de emisión'!H584</f>
        <v>0.2800000011920929</v>
      </c>
      <c r="AD236" s="366" t="e">
        <f t="shared" ca="1" si="12"/>
        <v>#REF!</v>
      </c>
      <c r="AE236" s="367" t="e">
        <f t="shared" ca="1" si="13"/>
        <v>#REF!</v>
      </c>
    </row>
    <row r="237" spans="1:31" ht="16.5" x14ac:dyDescent="0.3">
      <c r="C237" s="382" t="s">
        <v>296</v>
      </c>
      <c r="D237" s="382" t="s">
        <v>18</v>
      </c>
      <c r="E237" s="368"/>
      <c r="H237" s="368"/>
      <c r="K237" s="386"/>
      <c r="Q237"/>
      <c r="S237" s="369" t="str">
        <f>'7_Factores de emisión'!E282</f>
        <v>NEXUS RENOVABLES, S.L.</v>
      </c>
      <c r="T237" s="372">
        <f>'7_Factores de emisión'!H282</f>
        <v>1.9999999552965164E-2</v>
      </c>
      <c r="U237" s="369" t="str">
        <f>'7_Factores de emisión'!J282</f>
        <v>ENERGEA SAVING ENERGY, S.L.</v>
      </c>
      <c r="V237" s="372">
        <f>'7_Factores de emisión'!N282</f>
        <v>0</v>
      </c>
      <c r="W237" s="369" t="str">
        <f>'7_Factores de emisión'!E406</f>
        <v>ELÉCTRICA DE SOT DE CHERA S. COOP.V.</v>
      </c>
      <c r="X237" s="372">
        <f>'7_Factores de emisión'!H406</f>
        <v>0</v>
      </c>
      <c r="Y237" s="369" t="str">
        <f>'7_Factores de emisión'!J406</f>
        <v>ELECTRA ALTO MIÑO COMERCIALIZADORA DE ENERGÍA, S.L.U.</v>
      </c>
      <c r="Z237" s="372">
        <f>'7_Factores de emisión'!N406</f>
        <v>0.40999999642372131</v>
      </c>
      <c r="AA237" s="369" t="str">
        <f>'7_Factores de emisión'!E585</f>
        <v>DRK ENERGY, S.L.</v>
      </c>
      <c r="AB237" s="372">
        <f>'7_Factores de emisión'!H585</f>
        <v>0.23000000417232513</v>
      </c>
      <c r="AD237" s="366" t="e">
        <f t="shared" ca="1" si="12"/>
        <v>#REF!</v>
      </c>
      <c r="AE237" s="367" t="e">
        <f t="shared" ca="1" si="13"/>
        <v>#REF!</v>
      </c>
    </row>
    <row r="238" spans="1:31" ht="16.5" x14ac:dyDescent="0.3">
      <c r="C238" s="368"/>
      <c r="D238" s="382" t="s">
        <v>15</v>
      </c>
      <c r="E238" s="368"/>
      <c r="H238" s="368"/>
      <c r="K238" s="386"/>
      <c r="Q238"/>
      <c r="S238" s="369" t="str">
        <f>'7_Factores de emisión'!E283</f>
        <v>ON DEMAND FACILITIES, S.L.</v>
      </c>
      <c r="T238" s="372">
        <f>'7_Factores de emisión'!H283</f>
        <v>3.9999999105930328E-2</v>
      </c>
      <c r="U238" s="369" t="str">
        <f>'7_Factores de emisión'!J283</f>
        <v>ENERGÍA NARANJA, S.L.</v>
      </c>
      <c r="V238" s="372">
        <f>'7_Factores de emisión'!N283</f>
        <v>0</v>
      </c>
      <c r="W238" s="369" t="str">
        <f>'7_Factores de emisión'!E407</f>
        <v>ELÉCTRICA DE VINALESA, S.L.U.</v>
      </c>
      <c r="X238" s="372">
        <f>'7_Factores de emisión'!H407</f>
        <v>5.9999998658895493E-2</v>
      </c>
      <c r="Y238" s="369" t="str">
        <f>'7_Factores de emisión'!J407</f>
        <v>ELECTRA CALDENSE ENERGÍA, S.A.</v>
      </c>
      <c r="Z238" s="372">
        <f>'7_Factores de emisión'!N407</f>
        <v>0</v>
      </c>
      <c r="AA238" s="369" t="str">
        <f>'7_Factores de emisión'!E586</f>
        <v>ECOEQ ENERGÉTICA, S.L.</v>
      </c>
      <c r="AB238" s="372">
        <f>'7_Factores de emisión'!H586</f>
        <v>0.15999999642372131</v>
      </c>
      <c r="AD238" s="366" t="e">
        <f t="shared" ca="1" si="12"/>
        <v>#REF!</v>
      </c>
      <c r="AE238" s="367" t="e">
        <f t="shared" ca="1" si="13"/>
        <v>#REF!</v>
      </c>
    </row>
    <row r="239" spans="1:31" ht="16.5" x14ac:dyDescent="0.3">
      <c r="C239" s="374"/>
      <c r="D239" s="368"/>
      <c r="E239" s="368"/>
      <c r="H239" s="368"/>
      <c r="K239" s="386"/>
      <c r="Q239"/>
      <c r="S239" s="369" t="str">
        <f>'7_Factores de emisión'!E284</f>
        <v>PROT ENERGÍA COMERCIALIZACIÓN, S.L.</v>
      </c>
      <c r="T239" s="372">
        <f>'7_Factores de emisión'!H284</f>
        <v>0</v>
      </c>
      <c r="U239" s="369" t="str">
        <f>'7_Factores de emisión'!J284</f>
        <v>ENERGY STROM XXI, S.L.</v>
      </c>
      <c r="V239" s="372">
        <f>'7_Factores de emisión'!N284</f>
        <v>0.31999999284744263</v>
      </c>
      <c r="W239" s="369" t="str">
        <f>'7_Factores de emisión'!E408</f>
        <v>EMASP, S. COOP.</v>
      </c>
      <c r="X239" s="372">
        <f>'7_Factores de emisión'!H408</f>
        <v>0</v>
      </c>
      <c r="Y239" s="369" t="str">
        <f>'7_Factores de emisión'!J408</f>
        <v>ELECTRA CUNTIENSE COMERCIALIZADORA, S.L.U.</v>
      </c>
      <c r="Z239" s="372">
        <f>'7_Factores de emisión'!N408</f>
        <v>0.40999999642372131</v>
      </c>
      <c r="AA239" s="369" t="str">
        <f>'7_Factores de emisión'!E587</f>
        <v>ECOFUTURA LUZ ENERGÍA, S.L.</v>
      </c>
      <c r="AB239" s="372">
        <f>'7_Factores de emisión'!H587</f>
        <v>0.30000001192092896</v>
      </c>
      <c r="AD239" s="366" t="e">
        <f t="shared" ca="1" si="12"/>
        <v>#REF!</v>
      </c>
      <c r="AE239" s="367" t="e">
        <f t="shared" ca="1" si="13"/>
        <v>#REF!</v>
      </c>
    </row>
    <row r="240" spans="1:31" ht="16.5" x14ac:dyDescent="0.3">
      <c r="A240" s="342" t="s">
        <v>476</v>
      </c>
      <c r="D240" s="368"/>
      <c r="E240" s="368"/>
      <c r="H240" s="368"/>
      <c r="K240" s="386"/>
      <c r="Q240"/>
      <c r="S240" s="369" t="str">
        <f>'7_Factores de emisión'!E285</f>
        <v>RENEWABLE VENTURES, S.L.</v>
      </c>
      <c r="T240" s="372">
        <f>'7_Factores de emisión'!H285</f>
        <v>0</v>
      </c>
      <c r="U240" s="369" t="str">
        <f>'7_Factores de emisión'!J285</f>
        <v>ENERGY TRADER SOLUTIONS, S.L.</v>
      </c>
      <c r="V240" s="372">
        <f>'7_Factores de emisión'!N285</f>
        <v>0.34000000357627869</v>
      </c>
      <c r="W240" s="369" t="str">
        <f>'7_Factores de emisión'!E409</f>
        <v>EMPRESA DE ALUMBRADO ELÉCTRICO DE CEUTA, S.A.</v>
      </c>
      <c r="X240" s="372">
        <f>'7_Factores de emisión'!H409</f>
        <v>0.41999998688697815</v>
      </c>
      <c r="Y240" s="369" t="str">
        <f>'7_Factores de emisión'!J409</f>
        <v>ELECTRA DEL CARDENER ENERGÍA, S.A.</v>
      </c>
      <c r="Z240" s="372">
        <f>'7_Factores de emisión'!N409</f>
        <v>0</v>
      </c>
      <c r="AA240" s="369" t="str">
        <f>'7_Factores de emisión'!E588</f>
        <v>ECONACTIVA, S. COOP DE C-LM</v>
      </c>
      <c r="AB240" s="372">
        <f>'7_Factores de emisión'!H588</f>
        <v>0</v>
      </c>
      <c r="AD240" s="366" t="e">
        <f t="shared" ca="1" si="12"/>
        <v>#REF!</v>
      </c>
      <c r="AE240" s="367" t="e">
        <f t="shared" ca="1" si="13"/>
        <v>#REF!</v>
      </c>
    </row>
    <row r="241" spans="1:31" ht="16.5" x14ac:dyDescent="0.3">
      <c r="A241" s="342"/>
      <c r="B241" t="s">
        <v>477</v>
      </c>
      <c r="D241" s="368"/>
      <c r="E241" s="388">
        <f>'1_Datos generales organización'!Y5</f>
        <v>0</v>
      </c>
      <c r="H241" s="368"/>
      <c r="I241" s="368"/>
      <c r="K241" s="368"/>
      <c r="L241" s="368"/>
      <c r="M241" s="368"/>
      <c r="Q241"/>
      <c r="S241" s="369" t="str">
        <f>'7_Factores de emisión'!E286</f>
        <v>SAMPOL INGENIERÍA Y OBRAS, S.A.</v>
      </c>
      <c r="T241" s="372">
        <f>'7_Factores de emisión'!H286</f>
        <v>0.31000000238418579</v>
      </c>
      <c r="U241" s="369" t="str">
        <f>'7_Factores de emisión'!J286</f>
        <v>ENERGÍA COLECTIVA, S.L.</v>
      </c>
      <c r="V241" s="372">
        <f>'7_Factores de emisión'!N286</f>
        <v>0</v>
      </c>
      <c r="W241" s="369" t="str">
        <f>'7_Factores de emisión'!E410</f>
        <v>ENARA GESTIÓN Y MEDIACIÓN, S.L.</v>
      </c>
      <c r="X241" s="372">
        <f>'7_Factores de emisión'!H410</f>
        <v>0</v>
      </c>
      <c r="Y241" s="369" t="str">
        <f>'7_Factores de emisión'!J410</f>
        <v>ELECTRA ENERGÍA, S.A.U.</v>
      </c>
      <c r="Z241" s="372">
        <f>'7_Factores de emisión'!N410</f>
        <v>0.37000000476837158</v>
      </c>
      <c r="AA241" s="369" t="str">
        <f>'7_Factores de emisión'!E589</f>
        <v>EDP COMERCIALIZADORA, S.A.U.</v>
      </c>
      <c r="AB241" s="372">
        <f>'7_Factores de emisión'!H589</f>
        <v>0.23000000417232513</v>
      </c>
      <c r="AD241" s="366" t="e">
        <f t="shared" ca="1" si="12"/>
        <v>#REF!</v>
      </c>
      <c r="AE241" s="367" t="e">
        <f t="shared" ca="1" si="13"/>
        <v>#REF!</v>
      </c>
    </row>
    <row r="242" spans="1:31" ht="16.5" x14ac:dyDescent="0.3">
      <c r="A242" s="342"/>
      <c r="B242" t="s">
        <v>478</v>
      </c>
      <c r="D242" s="368"/>
      <c r="E242" s="388">
        <f>'1_Datos generales organización'!Y6</f>
        <v>0</v>
      </c>
      <c r="H242" s="368"/>
      <c r="I242" s="368"/>
      <c r="K242" s="368"/>
      <c r="L242" s="368"/>
      <c r="M242" s="368"/>
      <c r="Q242"/>
      <c r="S242" s="369" t="str">
        <f>'7_Factores de emisión'!E287</f>
        <v>SOM ENERGÍA, S.C.C.L.</v>
      </c>
      <c r="T242" s="372">
        <f>'7_Factores de emisión'!H287</f>
        <v>0</v>
      </c>
      <c r="U242" s="369" t="str">
        <f>'7_Factores de emisión'!J287</f>
        <v>ENERGÍA DLR COMERCIALIZADORA, S.L.</v>
      </c>
      <c r="V242" s="372">
        <f>'7_Factores de emisión'!N287</f>
        <v>0.36000001430511475</v>
      </c>
      <c r="W242" s="369" t="str">
        <f>'7_Factores de emisión'!E411</f>
        <v>ENDESA ENERGÍA, S.A.</v>
      </c>
      <c r="X242" s="372">
        <f>'7_Factores de emisión'!H411</f>
        <v>0.38999998569488525</v>
      </c>
      <c r="Y242" s="369" t="str">
        <f>'7_Factores de emisión'!J411</f>
        <v>ELECTRA NORTE ENERGÍA, S.A.U.</v>
      </c>
      <c r="Z242" s="372">
        <f>'7_Factores de emisión'!N411</f>
        <v>0.40999999642372131</v>
      </c>
      <c r="AA242" s="369" t="str">
        <f>'7_Factores de emisión'!E590</f>
        <v>EDP ENERGÍA, S.A.U.</v>
      </c>
      <c r="AB242" s="372">
        <f>'7_Factores de emisión'!H590</f>
        <v>0.11999999731779099</v>
      </c>
      <c r="AD242" s="366" t="e">
        <f t="shared" ca="1" si="12"/>
        <v>#REF!</v>
      </c>
      <c r="AE242" s="367" t="e">
        <f t="shared" ca="1" si="13"/>
        <v>#REF!</v>
      </c>
    </row>
    <row r="243" spans="1:31" ht="16.5" x14ac:dyDescent="0.3">
      <c r="A243" s="342"/>
      <c r="B243" s="389" t="s">
        <v>349</v>
      </c>
      <c r="D243" s="368"/>
      <c r="E243" s="368">
        <f>'1_Datos generales organización'!G3</f>
        <v>0</v>
      </c>
      <c r="H243" s="368"/>
      <c r="I243" s="368"/>
      <c r="K243" s="368"/>
      <c r="L243" s="368"/>
      <c r="M243" s="368"/>
      <c r="Q243"/>
      <c r="S243" s="369" t="str">
        <f>'7_Factores de emisión'!E288</f>
        <v>SUMINISTROS ESPECIALES ALGINETENSES COOP. V.</v>
      </c>
      <c r="T243" s="372">
        <f>'7_Factores de emisión'!H288</f>
        <v>0</v>
      </c>
      <c r="U243" s="369" t="str">
        <f>'7_Factores de emisión'!J288</f>
        <v>ENERPLUS ENERGÍA, S.A.</v>
      </c>
      <c r="V243" s="372">
        <f>'7_Factores de emisión'!N288</f>
        <v>0</v>
      </c>
      <c r="W243" s="369" t="str">
        <f>'7_Factores de emisión'!E412</f>
        <v>ENERCOLUZ ENERGÍA, S.L.</v>
      </c>
      <c r="X243" s="372">
        <f>'7_Factores de emisión'!H412</f>
        <v>0</v>
      </c>
      <c r="Y243" s="369" t="str">
        <f>'7_Factores de emisión'!J412</f>
        <v>ELECTRICA ALBATERENSE, S.L.</v>
      </c>
      <c r="Z243" s="372">
        <f>'7_Factores de emisión'!N412</f>
        <v>0</v>
      </c>
      <c r="AA243" s="369" t="str">
        <f>'7_Factores de emisión'!E591</f>
        <v>ELECNOVA SIGLO XXI, S.L.</v>
      </c>
      <c r="AB243" s="372">
        <f>'7_Factores de emisión'!H591</f>
        <v>0</v>
      </c>
      <c r="AD243" s="366" t="e">
        <f t="shared" ca="1" si="12"/>
        <v>#REF!</v>
      </c>
      <c r="AE243" s="367" t="e">
        <f t="shared" ca="1" si="13"/>
        <v>#REF!</v>
      </c>
    </row>
    <row r="244" spans="1:31" ht="16.5" x14ac:dyDescent="0.3">
      <c r="A244" s="342"/>
      <c r="B244" t="s">
        <v>479</v>
      </c>
      <c r="E244" s="460">
        <f>'6_Resultados'!H21</f>
        <v>0</v>
      </c>
      <c r="I244" s="368"/>
      <c r="K244" s="368"/>
      <c r="L244" s="368"/>
      <c r="M244" s="368"/>
      <c r="Q244"/>
      <c r="S244" s="369" t="str">
        <f>'7_Factores de emisión'!E289</f>
        <v>SYDER COMERCIALIZADORA VERDE, S.L.</v>
      </c>
      <c r="T244" s="372">
        <f>'7_Factores de emisión'!H289</f>
        <v>0</v>
      </c>
      <c r="U244" s="369" t="str">
        <f>'7_Factores de emisión'!J289</f>
        <v>ENGIE ESPAÑA, S.L.U.</v>
      </c>
      <c r="V244" s="372">
        <f>'7_Factores de emisión'!N289</f>
        <v>0.34000000357627869</v>
      </c>
      <c r="W244" s="369" t="str">
        <f>'7_Factores de emisión'!E413</f>
        <v>ENERGEA SAVING ENERGY, S.L.</v>
      </c>
      <c r="X244" s="372">
        <f>'7_Factores de emisión'!H413</f>
        <v>0</v>
      </c>
      <c r="Y244" s="369" t="str">
        <f>'7_Factores de emisión'!J413</f>
        <v>ELECTRICA CATRALENSE, S.L.</v>
      </c>
      <c r="Z244" s="372">
        <f>'7_Factores de emisión'!N413</f>
        <v>0</v>
      </c>
      <c r="AA244" s="369" t="str">
        <f>'7_Factores de emisión'!E592</f>
        <v>ELECTRA AVELLANA COMERCIAL, S.L.</v>
      </c>
      <c r="AB244" s="372">
        <f>'7_Factores de emisión'!H592</f>
        <v>0</v>
      </c>
      <c r="AD244" s="366" t="e">
        <f t="shared" ca="1" si="12"/>
        <v>#REF!</v>
      </c>
      <c r="AE244" s="367" t="e">
        <f t="shared" ca="1" si="13"/>
        <v>#REF!</v>
      </c>
    </row>
    <row r="245" spans="1:31" ht="16.5" x14ac:dyDescent="0.3">
      <c r="I245" s="368"/>
      <c r="K245" s="368"/>
      <c r="L245" s="368"/>
      <c r="M245" s="368"/>
      <c r="Q245"/>
      <c r="S245" s="369" t="str">
        <f>'7_Factores de emisión'!E290</f>
        <v>TELEFÓNICA SOLUCIONES DE INFORMÁTICA Y COMUNICACIONES DE ESPAÑA, S.A.U.</v>
      </c>
      <c r="T245" s="372">
        <f>'7_Factores de emisión'!H290</f>
        <v>5.000000074505806E-2</v>
      </c>
      <c r="U245" s="369" t="str">
        <f>'7_Factores de emisión'!J290</f>
        <v>ENÉRGYA VM GESTIÓN DE ENERGÍA, S.L.U.</v>
      </c>
      <c r="V245" s="372">
        <f>'7_Factores de emisión'!N290</f>
        <v>0</v>
      </c>
      <c r="W245" s="369" t="str">
        <f>'7_Factores de emisión'!E414</f>
        <v>ENERGY STROM XXI, S.L.</v>
      </c>
      <c r="X245" s="372">
        <f>'7_Factores de emisión'!H414</f>
        <v>0.37000000476837158</v>
      </c>
      <c r="Y245" s="369" t="str">
        <f>'7_Factores de emisión'!J414</f>
        <v>ELECTRICA DE CHERA, S.C.V.</v>
      </c>
      <c r="Z245" s="372">
        <f>'7_Factores de emisión'!N414</f>
        <v>0</v>
      </c>
      <c r="AA245" s="369" t="str">
        <f>'7_Factores de emisión'!E593</f>
        <v>ELECTRA CALDENSE ENERGÍA, S.A.</v>
      </c>
      <c r="AB245" s="372">
        <f>'7_Factores de emisión'!H593</f>
        <v>0</v>
      </c>
      <c r="AD245" s="366" t="e">
        <f t="shared" ca="1" si="12"/>
        <v>#REF!</v>
      </c>
      <c r="AE245" s="367" t="e">
        <f t="shared" ca="1" si="13"/>
        <v>#REF!</v>
      </c>
    </row>
    <row r="246" spans="1:31" ht="16.5" x14ac:dyDescent="0.3">
      <c r="I246" s="368"/>
      <c r="K246" s="368"/>
      <c r="L246" s="368"/>
      <c r="M246" s="368"/>
      <c r="Q246"/>
      <c r="S246" s="369" t="str">
        <f>'7_Factores de emisión'!E291</f>
        <v>THE YELLOW ENERGY, S.L.</v>
      </c>
      <c r="T246" s="372">
        <f>'7_Factores de emisión'!H291</f>
        <v>0</v>
      </c>
      <c r="U246" s="369" t="str">
        <f>'7_Factores de emisión'!J291</f>
        <v>EPRESA ENERGÍA, S.A.U.</v>
      </c>
      <c r="V246" s="372">
        <f>'7_Factores de emisión'!N291</f>
        <v>0</v>
      </c>
      <c r="W246" s="369" t="str">
        <f>'7_Factores de emisión'!E415</f>
        <v>ENERGÍA COLECTIVA, S.L.</v>
      </c>
      <c r="X246" s="372">
        <f>'7_Factores de emisión'!H415</f>
        <v>0</v>
      </c>
      <c r="Y246" s="369" t="str">
        <f>'7_Factores de emisión'!J415</f>
        <v>ELECTRICA DE GUADASSUAR COOP. V.</v>
      </c>
      <c r="Z246" s="372">
        <f>'7_Factores de emisión'!N415</f>
        <v>0</v>
      </c>
      <c r="AA246" s="369" t="str">
        <f>'7_Factores de emisión'!E594</f>
        <v>ELECTRA DEL CARDENER ENERGÍA, S.A.</v>
      </c>
      <c r="AB246" s="372">
        <f>'7_Factores de emisión'!H594</f>
        <v>0</v>
      </c>
      <c r="AD246" s="366" t="e">
        <f t="shared" ca="1" si="12"/>
        <v>#REF!</v>
      </c>
      <c r="AE246" s="367" t="e">
        <f t="shared" ca="1" si="13"/>
        <v>#REF!</v>
      </c>
    </row>
    <row r="247" spans="1:31" ht="16.5" x14ac:dyDescent="0.3">
      <c r="D247" t="s">
        <v>187</v>
      </c>
      <c r="E247" t="s">
        <v>189</v>
      </c>
      <c r="F247" t="s">
        <v>482</v>
      </c>
      <c r="G247" t="s">
        <v>339</v>
      </c>
      <c r="I247" s="368"/>
      <c r="K247" s="368"/>
      <c r="L247" s="368"/>
      <c r="M247" s="368"/>
      <c r="Q247"/>
      <c r="S247" s="369" t="str">
        <f>'7_Factores de emisión'!E292</f>
        <v>UNIELÉCTRICA ENERGÍA, S.A.</v>
      </c>
      <c r="T247" s="372">
        <f>'7_Factores de emisión'!H292</f>
        <v>0</v>
      </c>
      <c r="U247" s="369" t="str">
        <f>'7_Factores de emisión'!J292</f>
        <v>ESTABANELL Y PAHISA MERCATOR, S.A.</v>
      </c>
      <c r="V247" s="372">
        <f>'7_Factores de emisión'!N292</f>
        <v>0</v>
      </c>
      <c r="W247" s="369" t="str">
        <f>'7_Factores de emisión'!E416</f>
        <v>ENERGÍA DLR COMERCIALIZADORA, S.L.</v>
      </c>
      <c r="X247" s="372">
        <f>'7_Factores de emisión'!H416</f>
        <v>0.43000000715255737</v>
      </c>
      <c r="Y247" s="369" t="str">
        <f>'7_Factores de emisión'!J416</f>
        <v>ELECTRICA DE GUIXES ENERGÍA, S.L.</v>
      </c>
      <c r="Z247" s="372">
        <f>'7_Factores de emisión'!N416</f>
        <v>0.34999999403953552</v>
      </c>
      <c r="AA247" s="369" t="str">
        <f>'7_Factores de emisión'!E595</f>
        <v>ELECTRA ENERGÍA, S.A.U.</v>
      </c>
      <c r="AB247" s="372">
        <f>'7_Factores de emisión'!H595</f>
        <v>0</v>
      </c>
      <c r="AD247" s="366" t="e">
        <f t="shared" ca="1" si="12"/>
        <v>#REF!</v>
      </c>
      <c r="AE247" s="367" t="e">
        <f t="shared" ca="1" si="13"/>
        <v>#REF!</v>
      </c>
    </row>
    <row r="248" spans="1:31" ht="16.5" x14ac:dyDescent="0.3">
      <c r="C248" s="391" t="s">
        <v>349</v>
      </c>
      <c r="D248" s="391" t="str">
        <f>IF(ISNUMBER('1_Datos generales organización'!H14),'1_Datos generales organización'!H14,"")</f>
        <v/>
      </c>
      <c r="E248" s="391" t="str">
        <f>IF(ISNUMBER('1_Datos generales organización'!H16),'1_Datos generales organización'!H16,"")</f>
        <v/>
      </c>
      <c r="F248" s="391" t="str">
        <f>IF(ISNUMBER('1_Datos generales organización'!H18),'1_Datos generales organización'!H18,"")</f>
        <v/>
      </c>
      <c r="G248" s="391" t="str">
        <f>IF(ISNUMBER('1_Datos generales organización'!G3),'1_Datos generales organización'!G3,"")</f>
        <v/>
      </c>
      <c r="I248" s="368"/>
      <c r="K248" s="368"/>
      <c r="L248" s="368"/>
      <c r="M248" s="368"/>
      <c r="Q248"/>
      <c r="S248" s="369" t="str">
        <f>'7_Factores de emisión'!E293</f>
        <v>VERTSEL ENERGÍA, S.L.U.</v>
      </c>
      <c r="T248" s="372">
        <f>'7_Factores de emisión'!H293</f>
        <v>0</v>
      </c>
      <c r="U248" s="369" t="str">
        <f>'7_Factores de emisión'!J293</f>
        <v>ESTRATEGIAS ELÉCTRICAS INTEGRALES, S.A.</v>
      </c>
      <c r="V248" s="372">
        <f>'7_Factores de emisión'!N293</f>
        <v>0.2800000011920929</v>
      </c>
      <c r="W248" s="369" t="str">
        <f>'7_Factores de emisión'!E417</f>
        <v>ENERPLUS ENERGÍA, S.A.</v>
      </c>
      <c r="X248" s="372">
        <f>'7_Factores de emisión'!H417</f>
        <v>0.33000001311302185</v>
      </c>
      <c r="Y248" s="369" t="str">
        <f>'7_Factores de emisión'!J417</f>
        <v>ELECTRICA DIRECTA ENERGÍA, S.L.</v>
      </c>
      <c r="Z248" s="372">
        <f>'7_Factores de emisión'!N417</f>
        <v>0</v>
      </c>
      <c r="AA248" s="369" t="str">
        <f>'7_Factores de emisión'!E596</f>
        <v>ELECTRA NORTE ENERGÍA, S.A.U.</v>
      </c>
      <c r="AB248" s="372">
        <f>'7_Factores de emisión'!H596</f>
        <v>0.28999999165534973</v>
      </c>
      <c r="AD248" s="366" t="e">
        <f t="shared" ca="1" si="12"/>
        <v>#REF!</v>
      </c>
      <c r="AE248" s="367" t="e">
        <f t="shared" ca="1" si="13"/>
        <v>#REF!</v>
      </c>
    </row>
    <row r="249" spans="1:31" ht="16.5" x14ac:dyDescent="0.3">
      <c r="C249" s="391" t="s">
        <v>348</v>
      </c>
      <c r="D249" s="391">
        <f>'1_Datos generales organización'!K29</f>
        <v>0</v>
      </c>
      <c r="E249" s="391">
        <f>'1_Datos generales organización'!K30</f>
        <v>0</v>
      </c>
      <c r="F249" s="391">
        <f>'1_Datos generales organización'!K31</f>
        <v>0</v>
      </c>
      <c r="G249" s="391">
        <f>'1_Datos generales organización'!K27</f>
        <v>0</v>
      </c>
      <c r="I249" s="368"/>
      <c r="K249" s="368"/>
      <c r="L249" s="368"/>
      <c r="M249" s="368"/>
      <c r="Q249"/>
      <c r="S249" s="369" t="str">
        <f>'7_Factores de emisión'!E294</f>
        <v>WATIUM, S.L.</v>
      </c>
      <c r="T249" s="372">
        <f>'7_Factores de emisión'!H294</f>
        <v>0</v>
      </c>
      <c r="U249" s="369" t="str">
        <f>'7_Factores de emisión'!J294</f>
        <v>EXPORT INNOVATION GROUP S.L.</v>
      </c>
      <c r="V249" s="372">
        <f>'7_Factores de emisión'!N294</f>
        <v>0</v>
      </c>
      <c r="W249" s="369" t="str">
        <f>'7_Factores de emisión'!E418</f>
        <v>ENGIE ESPAÑA, S.L.U.</v>
      </c>
      <c r="X249" s="372">
        <f>'7_Factores de emisión'!H418</f>
        <v>0.37999999523162842</v>
      </c>
      <c r="Y249" s="369" t="str">
        <f>'7_Factores de emisión'!J418</f>
        <v>ELECTRICA SEROSENSE, S.L.</v>
      </c>
      <c r="Z249" s="372">
        <f>'7_Factores de emisión'!N418</f>
        <v>0.38999998569488525</v>
      </c>
      <c r="AA249" s="369" t="str">
        <f>'7_Factores de emisión'!E597</f>
        <v>ELECTRICA ALBATERENSE, S.L.</v>
      </c>
      <c r="AB249" s="372">
        <f>'7_Factores de emisión'!H597</f>
        <v>0</v>
      </c>
      <c r="AD249" s="366" t="e">
        <f t="shared" ca="1" si="12"/>
        <v>#REF!</v>
      </c>
      <c r="AE249" s="367" t="e">
        <f t="shared" ca="1" si="13"/>
        <v>#REF!</v>
      </c>
    </row>
    <row r="250" spans="1:31" ht="16.5" x14ac:dyDescent="0.3">
      <c r="C250" s="391" t="s">
        <v>357</v>
      </c>
      <c r="D250" s="391">
        <f>'1_Datos generales organización'!J40</f>
        <v>0</v>
      </c>
      <c r="E250" s="391">
        <f>'1_Datos generales organización'!J41</f>
        <v>0</v>
      </c>
      <c r="F250" s="391">
        <f>'1_Datos generales organización'!J42</f>
        <v>0</v>
      </c>
      <c r="G250" s="391">
        <f>'1_Datos generales organización'!J38</f>
        <v>0</v>
      </c>
      <c r="I250" s="368"/>
      <c r="K250" s="368"/>
      <c r="L250" s="368"/>
      <c r="M250" s="368"/>
      <c r="Q250"/>
      <c r="S250" s="369" t="str">
        <f>'7_Factores de emisión'!E295</f>
        <v>ZENCER, S. COOP. AND</v>
      </c>
      <c r="T250" s="372">
        <f>'7_Factores de emisión'!H295</f>
        <v>0</v>
      </c>
      <c r="U250" s="369" t="str">
        <f>'7_Factores de emisión'!J295</f>
        <v>FACTOR ENERGÍA, S.A.</v>
      </c>
      <c r="V250" s="372">
        <f>'7_Factores de emisión'!N295</f>
        <v>0.28999999165534973</v>
      </c>
      <c r="W250" s="369" t="str">
        <f>'7_Factores de emisión'!E419</f>
        <v>ENÉRGYA VM GESTIÓN DE ENERGÍA, S.L.U.</v>
      </c>
      <c r="X250" s="372">
        <f>'7_Factores de emisión'!H419</f>
        <v>0</v>
      </c>
      <c r="Y250" s="369" t="str">
        <f>'7_Factores de emisión'!J419</f>
        <v>ELECTRICA SOLLERENSE, S.A.</v>
      </c>
      <c r="Z250" s="372">
        <f>'7_Factores de emisión'!N419</f>
        <v>0</v>
      </c>
      <c r="AA250" s="369" t="str">
        <f>'7_Factores de emisión'!E598</f>
        <v>ELECTRICA CATRALENSE, S.L.</v>
      </c>
      <c r="AB250" s="372">
        <f>'7_Factores de emisión'!H598</f>
        <v>0</v>
      </c>
      <c r="AD250" s="366" t="e">
        <f t="shared" ca="1" si="12"/>
        <v>#REF!</v>
      </c>
      <c r="AE250" s="367" t="e">
        <f t="shared" ca="1" si="13"/>
        <v>#REF!</v>
      </c>
    </row>
    <row r="251" spans="1:31" ht="16.5" x14ac:dyDescent="0.3">
      <c r="C251" s="391" t="s">
        <v>358</v>
      </c>
      <c r="D251" s="391">
        <f>'1_Datos generales organización'!K40</f>
        <v>0</v>
      </c>
      <c r="E251" s="391">
        <f>'1_Datos generales organización'!K41</f>
        <v>0</v>
      </c>
      <c r="F251" s="391">
        <f>'1_Datos generales organización'!K42</f>
        <v>0</v>
      </c>
      <c r="G251" s="391">
        <f>'1_Datos generales organización'!K38</f>
        <v>0</v>
      </c>
      <c r="I251" s="368"/>
      <c r="K251" s="368"/>
      <c r="L251" s="368"/>
      <c r="M251" s="368"/>
      <c r="Q251"/>
      <c r="S251" s="373" t="s">
        <v>183</v>
      </c>
      <c r="T251" s="372">
        <f>'7_Factores de emisión'!E228</f>
        <v>0.4</v>
      </c>
      <c r="U251" s="369" t="str">
        <f>'7_Factores de emisión'!J296</f>
        <v>FENIE ENERGÍA, S.A.</v>
      </c>
      <c r="V251" s="372">
        <f>'7_Factores de emisión'!N296</f>
        <v>0</v>
      </c>
      <c r="W251" s="369" t="str">
        <f>'7_Factores de emisión'!E420</f>
        <v>ESTABANELL Y PAHISA MERCATOR, S.A.</v>
      </c>
      <c r="X251" s="372">
        <f>'7_Factores de emisión'!H420</f>
        <v>0</v>
      </c>
      <c r="Y251" s="369" t="str">
        <f>'7_Factores de emisión'!J420</f>
        <v>ELECTRICA VAQUER ENERGÍA, S.A.</v>
      </c>
      <c r="Z251" s="372">
        <f>'7_Factores de emisión'!N420</f>
        <v>0</v>
      </c>
      <c r="AA251" s="369" t="str">
        <f>'7_Factores de emisión'!E599</f>
        <v>ELECTRICA DE CHERA, S.C.V.</v>
      </c>
      <c r="AB251" s="372">
        <f>'7_Factores de emisión'!H599</f>
        <v>0</v>
      </c>
      <c r="AD251" s="366" t="e">
        <f t="shared" ref="AD251:AD314" ca="1" si="17">INDIRECT("_Com"&amp;$F$2)</f>
        <v>#REF!</v>
      </c>
      <c r="AE251" s="367" t="e">
        <f t="shared" ref="AE251:AE314" ca="1" si="18">INDIRECT("_Mix"&amp;$F$2)</f>
        <v>#REF!</v>
      </c>
    </row>
    <row r="252" spans="1:31" ht="16.5" x14ac:dyDescent="0.3">
      <c r="I252" s="368"/>
      <c r="K252" s="368"/>
      <c r="L252" s="368"/>
      <c r="M252" s="368"/>
      <c r="Q252"/>
      <c r="S252" s="373" t="s">
        <v>6</v>
      </c>
      <c r="T252" s="372">
        <f>T251</f>
        <v>0.4</v>
      </c>
      <c r="U252" s="369" t="str">
        <f>'7_Factores de emisión'!J297</f>
        <v>FLUIDO ELÉCTRICO MUSEROS, SCV</v>
      </c>
      <c r="V252" s="372">
        <f>'7_Factores de emisión'!N297</f>
        <v>0</v>
      </c>
      <c r="W252" s="369" t="str">
        <f>'7_Factores de emisión'!E421</f>
        <v>ESTRATEGIAS ELÉCTRICAS INTEGRALES, S.A.</v>
      </c>
      <c r="X252" s="372">
        <f>'7_Factores de emisión'!H421</f>
        <v>0.31999999284744263</v>
      </c>
      <c r="Y252" s="369" t="str">
        <f>'7_Factores de emisión'!J421</f>
        <v>ELÉCTRICA DE MELIANA, S.C.V.</v>
      </c>
      <c r="Z252" s="372">
        <f>'7_Factores de emisión'!N421</f>
        <v>0</v>
      </c>
      <c r="AA252" s="369" t="str">
        <f>'7_Factores de emisión'!E600</f>
        <v>ELECTRICA DE GUADASSUAR COOP. V.</v>
      </c>
      <c r="AB252" s="372">
        <f>'7_Factores de emisión'!H600</f>
        <v>0</v>
      </c>
      <c r="AD252" s="366" t="e">
        <f t="shared" ca="1" si="17"/>
        <v>#REF!</v>
      </c>
      <c r="AE252" s="367" t="e">
        <f t="shared" ca="1" si="18"/>
        <v>#REF!</v>
      </c>
    </row>
    <row r="253" spans="1:31" ht="16.5" x14ac:dyDescent="0.3">
      <c r="D253" t="s">
        <v>187</v>
      </c>
      <c r="E253" t="s">
        <v>189</v>
      </c>
      <c r="F253" t="s">
        <v>482</v>
      </c>
      <c r="G253" t="s">
        <v>339</v>
      </c>
      <c r="P253" s="368"/>
      <c r="Q253" s="368"/>
      <c r="R253" s="368"/>
      <c r="S253" s="368"/>
      <c r="T253" s="368"/>
      <c r="U253" s="369" t="str">
        <f>'7_Factores de emisión'!J298</f>
        <v>FOENER COMERCIALIZACIÓN, S.L.U.</v>
      </c>
      <c r="V253" s="372">
        <f>'7_Factores de emisión'!N298</f>
        <v>0.36000001430511475</v>
      </c>
      <c r="W253" s="369" t="str">
        <f>'7_Factores de emisión'!E422</f>
        <v>FACTOR ENERGÍA, S.A.</v>
      </c>
      <c r="X253" s="372">
        <f>'7_Factores de emisión'!H422</f>
        <v>0.31999999284744263</v>
      </c>
      <c r="Y253" s="369" t="str">
        <f>'7_Factores de emisión'!J422</f>
        <v>ELÉCTRICA DE SOT DE CHERA S. COOP.V.</v>
      </c>
      <c r="Z253" s="372">
        <f>'7_Factores de emisión'!N422</f>
        <v>0</v>
      </c>
      <c r="AA253" s="369" t="str">
        <f>'7_Factores de emisión'!E601</f>
        <v>ELECTRICA DE GUIXES ENERGÍA, S.L.</v>
      </c>
      <c r="AB253" s="372">
        <f>'7_Factores de emisión'!H601</f>
        <v>0.18000000715255737</v>
      </c>
      <c r="AD253" s="366" t="e">
        <f t="shared" ca="1" si="17"/>
        <v>#REF!</v>
      </c>
      <c r="AE253" s="367" t="e">
        <f t="shared" ca="1" si="18"/>
        <v>#REF!</v>
      </c>
    </row>
    <row r="254" spans="1:31" ht="16.5" x14ac:dyDescent="0.3">
      <c r="D254" t="str">
        <f>IF(ISNUMBER(D248),D248,"")</f>
        <v/>
      </c>
      <c r="E254" t="str">
        <f>IF(ISNUMBER(E248),E248,"")</f>
        <v/>
      </c>
      <c r="F254" t="str">
        <f>IF(ISNUMBER(F248),F248,"")</f>
        <v/>
      </c>
      <c r="G254" t="str">
        <f>IF(ISNUMBER(G248),G248,"")</f>
        <v/>
      </c>
      <c r="P254" s="368"/>
      <c r="Q254" s="368"/>
      <c r="R254" s="368"/>
      <c r="S254" s="368"/>
      <c r="T254" s="368"/>
      <c r="U254" s="369" t="str">
        <f>'7_Factores de emisión'!J299</f>
        <v>FUSIONA COMERCIALIZADORA, S.A.</v>
      </c>
      <c r="V254" s="372">
        <f>'7_Factores de emisión'!N299</f>
        <v>0</v>
      </c>
      <c r="W254" s="369" t="str">
        <f>'7_Factores de emisión'!E423</f>
        <v>FENIE ENERGÍA, S.A.</v>
      </c>
      <c r="X254" s="372">
        <f>'7_Factores de emisión'!H423</f>
        <v>0</v>
      </c>
      <c r="Y254" s="369" t="str">
        <f>'7_Factores de emisión'!J423</f>
        <v>ELÉCTRICA DE VINALESA, S.L.U.</v>
      </c>
      <c r="Z254" s="372">
        <f>'7_Factores de emisión'!N423</f>
        <v>0</v>
      </c>
      <c r="AA254" s="369" t="str">
        <f>'7_Factores de emisión'!E602</f>
        <v>ELÉCTRICA DE MELIANA, S.C.V.</v>
      </c>
      <c r="AB254" s="372">
        <f>'7_Factores de emisión'!H602</f>
        <v>0</v>
      </c>
      <c r="AD254" s="366" t="e">
        <f t="shared" ca="1" si="17"/>
        <v>#REF!</v>
      </c>
      <c r="AE254" s="367" t="e">
        <f t="shared" ca="1" si="18"/>
        <v>#REF!</v>
      </c>
    </row>
    <row r="255" spans="1:31" ht="16.5" x14ac:dyDescent="0.3">
      <c r="C255" t="s">
        <v>340</v>
      </c>
      <c r="D255">
        <f>'1_Datos generales organización'!K14</f>
        <v>0</v>
      </c>
      <c r="E255">
        <f>'1_Datos generales organización'!K16</f>
        <v>0</v>
      </c>
      <c r="F255">
        <f>'1_Datos generales organización'!K18</f>
        <v>0</v>
      </c>
      <c r="G255" s="390">
        <f>E244</f>
        <v>0</v>
      </c>
      <c r="P255" s="368"/>
      <c r="Q255" s="368"/>
      <c r="R255" s="368"/>
      <c r="S255" s="368"/>
      <c r="T255" s="368"/>
      <c r="U255" s="369" t="str">
        <f>'7_Factores de emisión'!J300</f>
        <v>GAOLANIA SERVICIOS, S.L.</v>
      </c>
      <c r="V255" s="372">
        <f>'7_Factores de emisión'!N300</f>
        <v>0.34000000357627869</v>
      </c>
      <c r="W255" s="369" t="str">
        <f>'7_Factores de emisión'!E424</f>
        <v>FOENER COMERCIALIZACIÓN, S.L.U.</v>
      </c>
      <c r="X255" s="372">
        <f>'7_Factores de emisión'!H424</f>
        <v>0.36000001430511475</v>
      </c>
      <c r="Y255" s="369" t="str">
        <f>'7_Factores de emisión'!J424</f>
        <v>ELÉCTRICA NTRA. SRA. DE GRACIA SDAD. COOP. VALENCIANA</v>
      </c>
      <c r="Z255" s="372">
        <f>'7_Factores de emisión'!N424</f>
        <v>0.37000000476837158</v>
      </c>
      <c r="AA255" s="369" t="str">
        <f>'7_Factores de emisión'!E603</f>
        <v>ELÉCTRICA DE SOT DE CHERA S. COOP.V.</v>
      </c>
      <c r="AB255" s="372">
        <f>'7_Factores de emisión'!H603</f>
        <v>0</v>
      </c>
      <c r="AD255" s="366" t="e">
        <f t="shared" ca="1" si="17"/>
        <v>#REF!</v>
      </c>
      <c r="AE255" s="367" t="e">
        <f t="shared" ca="1" si="18"/>
        <v>#REF!</v>
      </c>
    </row>
    <row r="256" spans="1:31" ht="16.5" x14ac:dyDescent="0.3">
      <c r="P256" s="368"/>
      <c r="Q256" s="368"/>
      <c r="R256" s="368"/>
      <c r="S256" s="368"/>
      <c r="T256" s="368"/>
      <c r="U256" s="369" t="str">
        <f>'7_Factores de emisión'!J301</f>
        <v>GAS NATURAL COMERCIALIZADORA, S.A.</v>
      </c>
      <c r="V256" s="372">
        <f>'7_Factores de emisión'!N301</f>
        <v>0.28999999165534973</v>
      </c>
      <c r="W256" s="369" t="str">
        <f>'7_Factores de emisión'!E425</f>
        <v>GALP ENERGÍA ESPAÑA S.A.U.</v>
      </c>
      <c r="X256" s="372">
        <f>'7_Factores de emisión'!H425</f>
        <v>0.40999999642372131</v>
      </c>
      <c r="Y256" s="369" t="str">
        <f>'7_Factores de emisión'!J425</f>
        <v>EMASP, S. COOP.</v>
      </c>
      <c r="Z256" s="372">
        <f>'7_Factores de emisión'!N425</f>
        <v>0</v>
      </c>
      <c r="AA256" s="369" t="str">
        <f>'7_Factores de emisión'!E604</f>
        <v>ELECTRICA SEROSENSE, S.L.</v>
      </c>
      <c r="AB256" s="372">
        <f>'7_Factores de emisión'!H604</f>
        <v>0.28999999165534973</v>
      </c>
      <c r="AD256" s="366" t="e">
        <f t="shared" ca="1" si="17"/>
        <v>#REF!</v>
      </c>
      <c r="AE256" s="367" t="e">
        <f t="shared" ca="1" si="18"/>
        <v>#REF!</v>
      </c>
    </row>
    <row r="257" spans="3:31" ht="16.5" x14ac:dyDescent="0.3">
      <c r="C257" t="s">
        <v>341</v>
      </c>
      <c r="P257" s="368"/>
      <c r="Q257" s="368"/>
      <c r="R257" s="368"/>
      <c r="S257" s="368"/>
      <c r="T257" s="368"/>
      <c r="U257" s="369" t="str">
        <f>'7_Factores de emisión'!J302</f>
        <v>GAS NATURAL SERVICIOS SDG, S.A.</v>
      </c>
      <c r="V257" s="372">
        <f>'7_Factores de emisión'!N302</f>
        <v>0.28999999165534973</v>
      </c>
      <c r="W257" s="369" t="str">
        <f>'7_Factores de emisión'!E426</f>
        <v>GAOLANIA SERVICIOS, S.L.</v>
      </c>
      <c r="X257" s="372">
        <f>'7_Factores de emisión'!H426</f>
        <v>0</v>
      </c>
      <c r="Y257" s="369" t="str">
        <f>'7_Factores de emisión'!J426</f>
        <v>EMPRESA DE ALUMBRADO ELECTRICO DE CEUTA, S.A.</v>
      </c>
      <c r="Z257" s="372">
        <f>'7_Factores de emisión'!N426</f>
        <v>0.40999999642372131</v>
      </c>
      <c r="AA257" s="369" t="str">
        <f>'7_Factores de emisión'!E605</f>
        <v>ELECTRICA SOLLERENSE, S.A.</v>
      </c>
      <c r="AB257" s="372">
        <f>'7_Factores de emisión'!H605</f>
        <v>0</v>
      </c>
      <c r="AD257" s="366" t="e">
        <f t="shared" ca="1" si="17"/>
        <v>#REF!</v>
      </c>
      <c r="AE257" s="367" t="e">
        <f t="shared" ca="1" si="18"/>
        <v>#REF!</v>
      </c>
    </row>
    <row r="258" spans="3:31" ht="16.5" x14ac:dyDescent="0.3">
      <c r="D258" s="391" t="s">
        <v>250</v>
      </c>
      <c r="E258" s="391" t="s">
        <v>251</v>
      </c>
      <c r="P258" s="368"/>
      <c r="Q258" s="368"/>
      <c r="R258" s="368"/>
      <c r="S258" s="368"/>
      <c r="T258" s="368"/>
      <c r="U258" s="369" t="str">
        <f>'7_Factores de emisión'!J303</f>
        <v>GEO ALTERNATIVA, S.L.</v>
      </c>
      <c r="V258" s="372">
        <f>'7_Factores de emisión'!N303</f>
        <v>0</v>
      </c>
      <c r="W258" s="369" t="str">
        <f>'7_Factores de emisión'!E427</f>
        <v>GAS NATURAL COMERCIALIZADORA, S.A.</v>
      </c>
      <c r="X258" s="372">
        <f>'7_Factores de emisión'!H427</f>
        <v>0.34999999403953552</v>
      </c>
      <c r="Y258" s="369" t="str">
        <f>'7_Factores de emisión'!J427</f>
        <v>ENARA GESTIÓN Y MEDIACIÓN, S.L.</v>
      </c>
      <c r="Z258" s="372">
        <f>'7_Factores de emisión'!N427</f>
        <v>0</v>
      </c>
      <c r="AA258" s="369" t="str">
        <f>'7_Factores de emisión'!E606</f>
        <v>ELECTRICA VAQUER ENERGÍA, S.A.</v>
      </c>
      <c r="AB258" s="372">
        <f>'7_Factores de emisión'!H606</f>
        <v>0</v>
      </c>
      <c r="AD258" s="366" t="e">
        <f t="shared" ca="1" si="17"/>
        <v>#REF!</v>
      </c>
      <c r="AE258" s="367" t="e">
        <f t="shared" ca="1" si="18"/>
        <v>#REF!</v>
      </c>
    </row>
    <row r="259" spans="3:31" ht="16.5" x14ac:dyDescent="0.3">
      <c r="D259" s="391">
        <f>'6_Resultados'!H17</f>
        <v>0</v>
      </c>
      <c r="E259" s="391">
        <f>'6_Resultados'!H19</f>
        <v>0</v>
      </c>
      <c r="P259" s="368"/>
      <c r="Q259" s="368"/>
      <c r="R259" s="368"/>
      <c r="S259" s="368"/>
      <c r="T259" s="368"/>
      <c r="U259" s="369" t="str">
        <f>'7_Factores de emisión'!J304</f>
        <v>GEOATLANTER, S.L.</v>
      </c>
      <c r="V259" s="372">
        <f>'7_Factores de emisión'!N304</f>
        <v>0</v>
      </c>
      <c r="W259" s="369" t="str">
        <f>'7_Factores de emisión'!E428</f>
        <v>GAS NATURAL FENOSA RENOVABLES, S.L.U.</v>
      </c>
      <c r="X259" s="372">
        <f>'7_Factores de emisión'!H428</f>
        <v>0</v>
      </c>
      <c r="Y259" s="369" t="str">
        <f>'7_Factores de emisión'!J428</f>
        <v>ENDESA ENERGÍA, S.A.</v>
      </c>
      <c r="Z259" s="372">
        <f>'7_Factores de emisión'!N428</f>
        <v>0.37999999523162842</v>
      </c>
      <c r="AA259" s="369" t="str">
        <f>'7_Factores de emisión'!E607</f>
        <v>ELECTRICA VINALESA SDAD COOP VALENCIANA</v>
      </c>
      <c r="AB259" s="372">
        <f>'7_Factores de emisión'!H607</f>
        <v>0</v>
      </c>
      <c r="AD259" s="366" t="e">
        <f t="shared" ca="1" si="17"/>
        <v>#REF!</v>
      </c>
      <c r="AE259" s="367" t="e">
        <f t="shared" ca="1" si="18"/>
        <v>#REF!</v>
      </c>
    </row>
    <row r="260" spans="3:31" ht="16.5" x14ac:dyDescent="0.3">
      <c r="P260" s="368"/>
      <c r="Q260" s="368"/>
      <c r="R260" s="368"/>
      <c r="S260" s="368"/>
      <c r="T260" s="368"/>
      <c r="U260" s="369" t="str">
        <f>'7_Factores de emisión'!J305</f>
        <v>GESTERNOVA, S.A.</v>
      </c>
      <c r="V260" s="372">
        <f>'7_Factores de emisión'!N305</f>
        <v>0</v>
      </c>
      <c r="W260" s="369" t="str">
        <f>'7_Factores de emisión'!E429</f>
        <v>GAS NATURAL SERVICIOS SDG, S.A.</v>
      </c>
      <c r="X260" s="372">
        <f>'7_Factores de emisión'!H429</f>
        <v>0.38999998569488525</v>
      </c>
      <c r="Y260" s="369" t="str">
        <f>'7_Factores de emisión'!J429</f>
        <v>ENDESA GENERACIÓN, S.A.</v>
      </c>
      <c r="Z260" s="372">
        <f>'7_Factores de emisión'!N429</f>
        <v>0</v>
      </c>
      <c r="AA260" s="369" t="str">
        <f>'7_Factores de emisión'!E608</f>
        <v>ELÉCTRICAS HIDROBESORA, S.L.</v>
      </c>
      <c r="AB260" s="372">
        <f>'7_Factores de emisión'!H608</f>
        <v>0</v>
      </c>
      <c r="AD260" s="366" t="e">
        <f t="shared" ca="1" si="17"/>
        <v>#REF!</v>
      </c>
      <c r="AE260" s="367" t="e">
        <f t="shared" ca="1" si="18"/>
        <v>#REF!</v>
      </c>
    </row>
    <row r="261" spans="3:31" ht="16.5" x14ac:dyDescent="0.3">
      <c r="C261" t="s">
        <v>342</v>
      </c>
      <c r="P261" s="368"/>
      <c r="Q261" s="368"/>
      <c r="R261" s="368"/>
      <c r="S261" s="368"/>
      <c r="T261" s="368"/>
      <c r="U261" s="369" t="str">
        <f>'7_Factores de emisión'!J306</f>
        <v>GIGABUSINESS, S.L.</v>
      </c>
      <c r="V261" s="372">
        <f>'7_Factores de emisión'!N306</f>
        <v>7.0000000298023224E-2</v>
      </c>
      <c r="W261" s="369" t="str">
        <f>'7_Factores de emisión'!E430</f>
        <v>GEO ALTERNATIVA, S.L.</v>
      </c>
      <c r="X261" s="372">
        <f>'7_Factores de emisión'!H430</f>
        <v>0</v>
      </c>
      <c r="Y261" s="369" t="str">
        <f>'7_Factores de emisión'!J430</f>
        <v>ENERCOLUZ ENERGÍA, S.L.</v>
      </c>
      <c r="Z261" s="372">
        <f>'7_Factores de emisión'!N430</f>
        <v>0.15999999642372131</v>
      </c>
      <c r="AA261" s="369" t="str">
        <f>'7_Factores de emisión'!E609</f>
        <v>ELECTRICIDAD ELEIA S.L.</v>
      </c>
      <c r="AB261" s="372">
        <f>'7_Factores de emisión'!H609</f>
        <v>0</v>
      </c>
      <c r="AD261" s="366" t="e">
        <f t="shared" ca="1" si="17"/>
        <v>#REF!</v>
      </c>
      <c r="AE261" s="367" t="e">
        <f t="shared" ca="1" si="18"/>
        <v>#REF!</v>
      </c>
    </row>
    <row r="262" spans="3:31" ht="16.5" x14ac:dyDescent="0.3">
      <c r="P262" s="368"/>
      <c r="Q262" s="368"/>
      <c r="R262" s="368"/>
      <c r="S262" s="368"/>
      <c r="T262" s="368"/>
      <c r="U262" s="369" t="str">
        <f>'7_Factores de emisión'!J307</f>
        <v>GLOBAL BIOSFERA PROTEC, S.L.</v>
      </c>
      <c r="V262" s="372">
        <f>'7_Factores de emisión'!N307</f>
        <v>0.31999999284744263</v>
      </c>
      <c r="W262" s="369" t="str">
        <f>'7_Factores de emisión'!E431</f>
        <v>GEOATLANTER, S.L.</v>
      </c>
      <c r="X262" s="372">
        <f>'7_Factores de emisión'!H431</f>
        <v>0</v>
      </c>
      <c r="Y262" s="369" t="str">
        <f>'7_Factores de emisión'!J431</f>
        <v>ENERGEA SAVING ENERGY, S.L.</v>
      </c>
      <c r="Z262" s="372">
        <f>'7_Factores de emisión'!N431</f>
        <v>0</v>
      </c>
      <c r="AA262" s="369" t="str">
        <f>'7_Factores de emisión'!E610</f>
        <v>ELEKTRON COMERCIALIZADORA DE ENERGÍA, S.L.</v>
      </c>
      <c r="AB262" s="372">
        <f>'7_Factores de emisión'!H610</f>
        <v>0.23999999463558197</v>
      </c>
      <c r="AD262" s="366" t="e">
        <f t="shared" ca="1" si="17"/>
        <v>#REF!</v>
      </c>
      <c r="AE262" s="367" t="e">
        <f t="shared" ca="1" si="18"/>
        <v>#REF!</v>
      </c>
    </row>
    <row r="263" spans="3:31" ht="16.5" x14ac:dyDescent="0.3">
      <c r="D263" s="391" t="s">
        <v>89</v>
      </c>
      <c r="E263" s="391" t="s">
        <v>90</v>
      </c>
      <c r="F263" s="391" t="s">
        <v>343</v>
      </c>
      <c r="P263" s="368"/>
      <c r="Q263" s="368"/>
      <c r="R263" s="368"/>
      <c r="S263" s="368"/>
      <c r="T263" s="368"/>
      <c r="U263" s="369" t="str">
        <f>'7_Factores de emisión'!J308</f>
        <v>GENERA ENERGÍA Y TECNOLOGIA, S.L.</v>
      </c>
      <c r="V263" s="372">
        <f>'7_Factores de emisión'!N308</f>
        <v>0</v>
      </c>
      <c r="W263" s="369" t="str">
        <f>'7_Factores de emisión'!E432</f>
        <v>GESTERNOVA, S.A.</v>
      </c>
      <c r="X263" s="372">
        <f>'7_Factores de emisión'!H432</f>
        <v>0</v>
      </c>
      <c r="Y263" s="369" t="str">
        <f>'7_Factores de emisión'!J432</f>
        <v>ENERGÍA NARANJA, S.L.</v>
      </c>
      <c r="Z263" s="372">
        <f>'7_Factores de emisión'!N432</f>
        <v>0.25</v>
      </c>
      <c r="AA263" s="369" t="str">
        <f>'7_Factores de emisión'!E611</f>
        <v>ELEVA 2 COMERCIALIZADORA, S.L.</v>
      </c>
      <c r="AB263" s="372">
        <f>'7_Factores de emisión'!H611</f>
        <v>0</v>
      </c>
      <c r="AD263" s="366" t="e">
        <f t="shared" ca="1" si="17"/>
        <v>#REF!</v>
      </c>
      <c r="AE263" s="367" t="e">
        <f t="shared" ca="1" si="18"/>
        <v>#REF!</v>
      </c>
    </row>
    <row r="264" spans="3:31" ht="16.5" x14ac:dyDescent="0.3">
      <c r="D264" s="391">
        <f>'6_Resultados'!$H$14</f>
        <v>0</v>
      </c>
      <c r="E264" s="391">
        <f>'6_Resultados'!$H$15</f>
        <v>0</v>
      </c>
      <c r="F264" s="391">
        <f>'6_Resultados'!$H$16</f>
        <v>0</v>
      </c>
      <c r="P264" s="368"/>
      <c r="Q264" s="368"/>
      <c r="R264" s="368"/>
      <c r="S264" s="368"/>
      <c r="T264" s="368"/>
      <c r="U264" s="369" t="str">
        <f>'7_Factores de emisión'!J309</f>
        <v>GOIENER S.COOP</v>
      </c>
      <c r="V264" s="372">
        <f>'7_Factores de emisión'!N309</f>
        <v>0</v>
      </c>
      <c r="W264" s="369" t="str">
        <f>'7_Factores de emisión'!E433</f>
        <v>GIGABUSINESS, S.L.</v>
      </c>
      <c r="X264" s="372">
        <f>'7_Factores de emisión'!H433</f>
        <v>0</v>
      </c>
      <c r="Y264" s="369" t="str">
        <f>'7_Factores de emisión'!J433</f>
        <v>ENERGY STROM XXI, S.L.</v>
      </c>
      <c r="Z264" s="372">
        <f>'7_Factores de emisión'!N433</f>
        <v>0.20000000298023224</v>
      </c>
      <c r="AA264" s="369" t="str">
        <f>'7_Factores de emisión'!E612</f>
        <v>EMASP, S. COOP.</v>
      </c>
      <c r="AB264" s="372">
        <f>'7_Factores de emisión'!H612</f>
        <v>0</v>
      </c>
      <c r="AD264" s="366" t="e">
        <f t="shared" ca="1" si="17"/>
        <v>#REF!</v>
      </c>
      <c r="AE264" s="367" t="e">
        <f t="shared" ca="1" si="18"/>
        <v>#REF!</v>
      </c>
    </row>
    <row r="265" spans="3:31" ht="16.5" x14ac:dyDescent="0.3">
      <c r="P265" s="368"/>
      <c r="Q265" s="368"/>
      <c r="R265" s="368"/>
      <c r="S265" s="368"/>
      <c r="T265" s="368"/>
      <c r="U265" s="369" t="str">
        <f>'7_Factores de emisión'!J310</f>
        <v>HIDROELÉCTRICA DEL VALIRA, S.L.</v>
      </c>
      <c r="V265" s="372">
        <f>'7_Factores de emisión'!N310</f>
        <v>0</v>
      </c>
      <c r="W265" s="369" t="str">
        <f>'7_Factores de emisión'!E434</f>
        <v>GNERA ENERGÍA Y TECNOLOGÍA, S.L.</v>
      </c>
      <c r="X265" s="372">
        <f>'7_Factores de emisión'!H434</f>
        <v>0</v>
      </c>
      <c r="Y265" s="369" t="str">
        <f>'7_Factores de emisión'!J434</f>
        <v>ENERGY TRADER SOLUTIONS, S.L.</v>
      </c>
      <c r="Z265" s="372">
        <f>'7_Factores de emisión'!N434</f>
        <v>0.40999999642372131</v>
      </c>
      <c r="AA265" s="369" t="str">
        <f>'7_Factores de emisión'!E613</f>
        <v>ENARA GESTIÓN Y MEDIACIÓN, S.L.</v>
      </c>
      <c r="AB265" s="372">
        <f>'7_Factores de emisión'!H613</f>
        <v>0</v>
      </c>
      <c r="AD265" s="366" t="e">
        <f t="shared" ca="1" si="17"/>
        <v>#REF!</v>
      </c>
      <c r="AE265" s="367" t="e">
        <f t="shared" ca="1" si="18"/>
        <v>#REF!</v>
      </c>
    </row>
    <row r="266" spans="3:31" ht="16.5" x14ac:dyDescent="0.3">
      <c r="D266" s="391" t="str">
        <f>D248</f>
        <v/>
      </c>
      <c r="E266" s="391" t="str">
        <f>E248</f>
        <v/>
      </c>
      <c r="F266" s="391" t="str">
        <f>F248</f>
        <v/>
      </c>
      <c r="G266" s="391" t="str">
        <f>G248</f>
        <v/>
      </c>
      <c r="P266" s="368"/>
      <c r="Q266" s="368"/>
      <c r="R266" s="368"/>
      <c r="S266" s="368"/>
      <c r="T266" s="368"/>
      <c r="U266" s="369" t="str">
        <f>'7_Factores de emisión'!J311</f>
        <v>HIDROELÉCTRICA EL CARMEN ENERGÍA, S.L.</v>
      </c>
      <c r="V266" s="372">
        <f>'7_Factores de emisión'!N311</f>
        <v>0</v>
      </c>
      <c r="W266" s="369" t="str">
        <f>'7_Factores de emisión'!E435</f>
        <v>GOIENER S.COOP</v>
      </c>
      <c r="X266" s="372">
        <f>'7_Factores de emisión'!H435</f>
        <v>0</v>
      </c>
      <c r="Y266" s="369" t="str">
        <f>'7_Factores de emisión'!J435</f>
        <v>ENERGÍA NUFRI, S.L.U.</v>
      </c>
      <c r="Z266" s="372">
        <f>'7_Factores de emisión'!N435</f>
        <v>0</v>
      </c>
      <c r="AA266" s="369" t="str">
        <f>'7_Factores de emisión'!E614</f>
        <v>ENDESA ENERGÍA, S.A.</v>
      </c>
      <c r="AB266" s="372">
        <f>'7_Factores de emisión'!H614</f>
        <v>0.27000001072883606</v>
      </c>
      <c r="AD266" s="366" t="e">
        <f t="shared" ca="1" si="17"/>
        <v>#REF!</v>
      </c>
      <c r="AE266" s="367" t="e">
        <f t="shared" ca="1" si="18"/>
        <v>#REF!</v>
      </c>
    </row>
    <row r="267" spans="3:31" ht="16.5" x14ac:dyDescent="0.3">
      <c r="C267" s="391" t="s">
        <v>340</v>
      </c>
      <c r="D267" s="406">
        <f>D255</f>
        <v>0</v>
      </c>
      <c r="E267" s="406">
        <f>E255</f>
        <v>0</v>
      </c>
      <c r="F267" s="406">
        <f>F255</f>
        <v>0</v>
      </c>
      <c r="G267" s="406">
        <f>G255</f>
        <v>0</v>
      </c>
      <c r="P267" s="368"/>
      <c r="Q267" s="368"/>
      <c r="R267" s="368"/>
      <c r="S267" s="368"/>
      <c r="T267" s="368"/>
      <c r="U267" s="369" t="str">
        <f>'7_Factores de emisión'!J312</f>
        <v>IBERDROLA CLIENTES, S.A.U.</v>
      </c>
      <c r="V267" s="372">
        <f>'7_Factores de emisión'!N312</f>
        <v>0.15000000596046448</v>
      </c>
      <c r="W267" s="369" t="str">
        <f>'7_Factores de emisión'!E436</f>
        <v>HIDROELÉCTRICA DEL VALIRA, S.L.</v>
      </c>
      <c r="X267" s="372">
        <f>'7_Factores de emisión'!H436</f>
        <v>0</v>
      </c>
      <c r="Y267" s="369" t="str">
        <f>'7_Factores de emisión'!J436</f>
        <v>ENERGÍA COLECTIVA, S.L.</v>
      </c>
      <c r="Z267" s="372">
        <f>'7_Factores de emisión'!N436</f>
        <v>0</v>
      </c>
      <c r="AA267" s="369" t="str">
        <f>'7_Factores de emisión'!E615</f>
        <v>ENDESA GENERACIÓN, S.A.</v>
      </c>
      <c r="AB267" s="372">
        <f>'7_Factores de emisión'!H615</f>
        <v>0.31000000238418579</v>
      </c>
      <c r="AD267" s="366" t="e">
        <f t="shared" ca="1" si="17"/>
        <v>#REF!</v>
      </c>
      <c r="AE267" s="367" t="e">
        <f t="shared" ca="1" si="18"/>
        <v>#REF!</v>
      </c>
    </row>
    <row r="268" spans="3:31" ht="16.5" x14ac:dyDescent="0.3">
      <c r="C268" s="391" t="s">
        <v>354</v>
      </c>
      <c r="D268" s="405" t="e">
        <f>D267/D249</f>
        <v>#DIV/0!</v>
      </c>
      <c r="E268" s="405" t="e">
        <f>E267/E249</f>
        <v>#DIV/0!</v>
      </c>
      <c r="F268" s="405" t="e">
        <f>F267/F249</f>
        <v>#DIV/0!</v>
      </c>
      <c r="G268" s="405" t="e">
        <f>G267/G249</f>
        <v>#DIV/0!</v>
      </c>
      <c r="P268" s="368"/>
      <c r="Q268" s="368"/>
      <c r="R268" s="368"/>
      <c r="S268" s="368"/>
      <c r="T268" s="368"/>
      <c r="U268" s="369" t="str">
        <f>'7_Factores de emisión'!J313</f>
        <v>INDEXO ENERGÍA, S.L.</v>
      </c>
      <c r="V268" s="372">
        <f>'7_Factores de emisión'!N313</f>
        <v>0.10999999940395355</v>
      </c>
      <c r="W268" s="369" t="str">
        <f>'7_Factores de emisión'!E437</f>
        <v>HIDROELÉCTRICA EL CARMEN ENERGÍA, S.L.</v>
      </c>
      <c r="X268" s="372">
        <f>'7_Factores de emisión'!H437</f>
        <v>0</v>
      </c>
      <c r="Y268" s="369" t="str">
        <f>'7_Factores de emisión'!J437</f>
        <v>ENERGÍA DLR COMERCIALIZADORA, S.L.</v>
      </c>
      <c r="Z268" s="372">
        <f>'7_Factores de emisión'!N437</f>
        <v>0.40999999642372131</v>
      </c>
      <c r="AA268" s="369" t="str">
        <f>'7_Factores de emisión'!E616</f>
        <v>ENDI ENERGY TRADING, S.L.</v>
      </c>
      <c r="AB268" s="372">
        <f>'7_Factores de emisión'!H616</f>
        <v>0</v>
      </c>
      <c r="AD268" s="366" t="e">
        <f t="shared" ca="1" si="17"/>
        <v>#REF!</v>
      </c>
      <c r="AE268" s="367" t="e">
        <f t="shared" ca="1" si="18"/>
        <v>#REF!</v>
      </c>
    </row>
    <row r="269" spans="3:31" ht="16.5" x14ac:dyDescent="0.3">
      <c r="C269" s="391" t="s">
        <v>355</v>
      </c>
      <c r="D269" s="405" t="e">
        <f>D267/D250</f>
        <v>#DIV/0!</v>
      </c>
      <c r="E269" s="405" t="e">
        <f>E267/E250</f>
        <v>#DIV/0!</v>
      </c>
      <c r="F269" s="405" t="e">
        <f>F267/F250</f>
        <v>#DIV/0!</v>
      </c>
      <c r="G269" s="405" t="e">
        <f>G267/G250</f>
        <v>#DIV/0!</v>
      </c>
      <c r="P269" s="368"/>
      <c r="Q269" s="368"/>
      <c r="R269" s="368"/>
      <c r="S269" s="368"/>
      <c r="T269" s="368"/>
      <c r="U269" s="369" t="str">
        <f>'7_Factores de emisión'!J314</f>
        <v>INICIATIVA E. NOVA, S.L.</v>
      </c>
      <c r="V269" s="372">
        <f>'7_Factores de emisión'!N314</f>
        <v>0</v>
      </c>
      <c r="W269" s="369" t="str">
        <f>'7_Factores de emisión'!E438</f>
        <v>IBERDROLA CLIENTES, S.A.U.</v>
      </c>
      <c r="X269" s="372">
        <f>'7_Factores de emisión'!H438</f>
        <v>0.2800000011920929</v>
      </c>
      <c r="Y269" s="369" t="str">
        <f>'7_Factores de emisión'!J438</f>
        <v>ENERGÍA ELÉCTRICA EFICIENTE, S.L</v>
      </c>
      <c r="Z269" s="372">
        <f>'7_Factores de emisión'!N438</f>
        <v>0</v>
      </c>
      <c r="AA269" s="369" t="str">
        <f>'7_Factores de emisión'!E617</f>
        <v>ENELUZ 2025, S.L.</v>
      </c>
      <c r="AB269" s="372">
        <f>'7_Factores de emisión'!H617</f>
        <v>0</v>
      </c>
      <c r="AD269" s="366" t="e">
        <f t="shared" ca="1" si="17"/>
        <v>#REF!</v>
      </c>
      <c r="AE269" s="367" t="e">
        <f t="shared" ca="1" si="18"/>
        <v>#REF!</v>
      </c>
    </row>
    <row r="270" spans="3:31" ht="16.5" x14ac:dyDescent="0.3">
      <c r="C270" s="391" t="s">
        <v>356</v>
      </c>
      <c r="D270" s="405" t="e">
        <f>D267/D251</f>
        <v>#DIV/0!</v>
      </c>
      <c r="E270" s="405" t="e">
        <f>E267/E251</f>
        <v>#DIV/0!</v>
      </c>
      <c r="F270" s="405" t="e">
        <f>F267/F251</f>
        <v>#DIV/0!</v>
      </c>
      <c r="G270" s="405" t="e">
        <f>G267/G251</f>
        <v>#DIV/0!</v>
      </c>
      <c r="L270" s="368"/>
      <c r="P270" s="368"/>
      <c r="Q270" s="368"/>
      <c r="R270" s="368"/>
      <c r="S270" s="368"/>
      <c r="T270" s="368"/>
      <c r="U270" s="369" t="str">
        <f>'7_Factores de emisión'!J315</f>
        <v>INTEGRACIÓN EUROPEA DE ENERGÍA, S.A.U.</v>
      </c>
      <c r="V270" s="372">
        <f>'7_Factores de emisión'!N315</f>
        <v>0.36000001430511475</v>
      </c>
      <c r="W270" s="369" t="str">
        <f>'7_Factores de emisión'!E439</f>
        <v>IM3 ENERGÍA, S.L.</v>
      </c>
      <c r="X270" s="372">
        <f>'7_Factores de emisión'!H439</f>
        <v>0</v>
      </c>
      <c r="Y270" s="369" t="str">
        <f>'7_Factores de emisión'!J439</f>
        <v>ENERKIA ENERGÍA, S.L</v>
      </c>
      <c r="Z270" s="372">
        <f>'7_Factores de emisión'!N439</f>
        <v>0</v>
      </c>
      <c r="AA270" s="369" t="str">
        <f>'7_Factores de emisión'!E618</f>
        <v>ENERCOLUZ ENERGÍA, S.L.</v>
      </c>
      <c r="AB270" s="372">
        <f>'7_Factores de emisión'!H618</f>
        <v>0.25999999046325684</v>
      </c>
      <c r="AD270" s="366" t="e">
        <f t="shared" ca="1" si="17"/>
        <v>#REF!</v>
      </c>
      <c r="AE270" s="367" t="e">
        <f t="shared" ca="1" si="18"/>
        <v>#REF!</v>
      </c>
    </row>
    <row r="271" spans="3:31" ht="16.5" x14ac:dyDescent="0.3">
      <c r="L271" s="368"/>
      <c r="Q271"/>
      <c r="R271" s="386"/>
      <c r="U271" s="369" t="str">
        <f>'7_Factores de emisión'!J316</f>
        <v>LA UNION ELECTRO INDUSTRIAL, S.L. "UNIPERSONAL"</v>
      </c>
      <c r="V271" s="372">
        <f>'7_Factores de emisión'!N316</f>
        <v>0</v>
      </c>
      <c r="W271" s="369" t="str">
        <f>'7_Factores de emisión'!E440</f>
        <v>INDEXO ENERGÍA, S.L.</v>
      </c>
      <c r="X271" s="372">
        <f>'7_Factores de emisión'!H440</f>
        <v>0.23000000417232513</v>
      </c>
      <c r="Y271" s="369" t="str">
        <f>'7_Factores de emisión'!J440</f>
        <v>ENERPLUS ENERGÍA, S.A.</v>
      </c>
      <c r="Z271" s="372">
        <f>'7_Factores de emisión'!N440</f>
        <v>0.2800000011920929</v>
      </c>
      <c r="AA271" s="369" t="str">
        <f>'7_Factores de emisión'!E619</f>
        <v>ENERGÉTICA DEL ESTE, S.L.</v>
      </c>
      <c r="AB271" s="372">
        <f>'7_Factores de emisión'!H619</f>
        <v>0</v>
      </c>
      <c r="AD271" s="366" t="e">
        <f t="shared" ca="1" si="17"/>
        <v>#REF!</v>
      </c>
      <c r="AE271" s="367" t="e">
        <f t="shared" ca="1" si="18"/>
        <v>#REF!</v>
      </c>
    </row>
    <row r="272" spans="3:31" ht="16.5" x14ac:dyDescent="0.3">
      <c r="C272" t="s">
        <v>493</v>
      </c>
      <c r="L272" s="368"/>
      <c r="Q272"/>
      <c r="R272" s="386"/>
      <c r="U272" s="369" t="str">
        <f>'7_Factores de emisión'!J317</f>
        <v>LONJAS TECNOLOGIA, S.A.</v>
      </c>
      <c r="V272" s="372">
        <f>'7_Factores de emisión'!N317</f>
        <v>0.28999999165534973</v>
      </c>
      <c r="W272" s="369" t="str">
        <f>'7_Factores de emisión'!E441</f>
        <v>INICIATIVA E. NOVA, S.L.</v>
      </c>
      <c r="X272" s="372">
        <f>'7_Factores de emisión'!H441</f>
        <v>9.9999997764825821E-3</v>
      </c>
      <c r="Y272" s="369" t="str">
        <f>'7_Factores de emisión'!J441</f>
        <v>ENERPLUS, S.COOP.</v>
      </c>
      <c r="Z272" s="372">
        <f>'7_Factores de emisión'!N441</f>
        <v>0</v>
      </c>
      <c r="AA272" s="369" t="str">
        <f>'7_Factores de emisión'!E620</f>
        <v>ENERGÍA COLECTIVA, S.L.</v>
      </c>
      <c r="AB272" s="372">
        <f>'7_Factores de emisión'!H620</f>
        <v>0</v>
      </c>
      <c r="AD272" s="366" t="e">
        <f t="shared" ca="1" si="17"/>
        <v>#REF!</v>
      </c>
      <c r="AE272" s="367" t="e">
        <f t="shared" ca="1" si="18"/>
        <v>#REF!</v>
      </c>
    </row>
    <row r="273" spans="3:31" ht="16.5" x14ac:dyDescent="0.3">
      <c r="C273" s="391" t="s">
        <v>491</v>
      </c>
      <c r="D273" s="391" t="e">
        <f>(D268+E268+F268)/3</f>
        <v>#DIV/0!</v>
      </c>
      <c r="F273" t="str">
        <f>IF(ISNUMBER(D276),"Se cumple la condición de reducción","No se cumple la condición de reducción")</f>
        <v>No se cumple la condición de reducción</v>
      </c>
      <c r="L273" s="368"/>
      <c r="Q273"/>
      <c r="R273" s="386"/>
      <c r="U273" s="369" t="str">
        <f>'7_Factores de emisión'!J318</f>
        <v>LUVON ENERGÍA, S.L.</v>
      </c>
      <c r="V273" s="372">
        <f>'7_Factores de emisión'!N318</f>
        <v>0</v>
      </c>
      <c r="W273" s="369" t="str">
        <f>'7_Factores de emisión'!E442</f>
        <v>INTEGRACIÓN EUROPEA DE ENERGÍA SUR, S.L.</v>
      </c>
      <c r="X273" s="372">
        <f>'7_Factores de emisión'!H442</f>
        <v>0.43000000715255737</v>
      </c>
      <c r="Y273" s="369" t="str">
        <f>'7_Factores de emisión'!J442</f>
        <v>ENGIE ESPAÑA, S.L.U.</v>
      </c>
      <c r="Z273" s="372">
        <f>'7_Factores de emisión'!N442</f>
        <v>0.34999999403953552</v>
      </c>
      <c r="AA273" s="369" t="str">
        <f>'7_Factores de emisión'!E621</f>
        <v>ENERGÍA DLR COMERCIALIZADORA, S.L.</v>
      </c>
      <c r="AB273" s="372">
        <f>'7_Factores de emisión'!H621</f>
        <v>0.30000001192092896</v>
      </c>
      <c r="AD273" s="366" t="e">
        <f t="shared" ca="1" si="17"/>
        <v>#REF!</v>
      </c>
      <c r="AE273" s="367" t="e">
        <f t="shared" ca="1" si="18"/>
        <v>#REF!</v>
      </c>
    </row>
    <row r="274" spans="3:31" ht="16.5" x14ac:dyDescent="0.3">
      <c r="C274" s="391" t="s">
        <v>490</v>
      </c>
      <c r="D274" s="391" t="e">
        <f>(E268+F268+G268)/3</f>
        <v>#DIV/0!</v>
      </c>
      <c r="F274" t="str">
        <f>IF(ISNUMBER(D276),"Reducción de","Incremento de")</f>
        <v>Incremento de</v>
      </c>
      <c r="H274" s="452" t="e">
        <f>IF(ISNUMBER(D275),D275,D276)</f>
        <v>#DIV/0!</v>
      </c>
      <c r="L274" s="368"/>
      <c r="Q274"/>
      <c r="R274" s="386"/>
      <c r="U274" s="369" t="str">
        <f>'7_Factores de emisión'!J319</f>
        <v>NEXUS ENERGÍA, S.A.</v>
      </c>
      <c r="V274" s="372">
        <f>'7_Factores de emisión'!N319</f>
        <v>1.9999999552965164E-2</v>
      </c>
      <c r="W274" s="369" t="str">
        <f>'7_Factores de emisión'!E443</f>
        <v>INTEGRACIÓN EUROPEA DE ENERGÍA, S.A.U.</v>
      </c>
      <c r="X274" s="372">
        <f>'7_Factores de emisión'!H443</f>
        <v>0.43000000715255737</v>
      </c>
      <c r="Y274" s="369" t="str">
        <f>'7_Factores de emisión'!J443</f>
        <v>ENSTROGA, S.L.</v>
      </c>
      <c r="Z274" s="372">
        <f>'7_Factores de emisión'!N443</f>
        <v>0.40000000596046448</v>
      </c>
      <c r="AA274" s="369" t="str">
        <f>'7_Factores de emisión'!E622</f>
        <v>ENERGÍA ELÉCTRICA EFICIENTE, S.L</v>
      </c>
      <c r="AB274" s="372">
        <f>'7_Factores de emisión'!H622</f>
        <v>0</v>
      </c>
      <c r="AD274" s="366" t="e">
        <f t="shared" ca="1" si="17"/>
        <v>#REF!</v>
      </c>
      <c r="AE274" s="367" t="e">
        <f t="shared" ca="1" si="18"/>
        <v>#REF!</v>
      </c>
    </row>
    <row r="275" spans="3:31" ht="16.5" x14ac:dyDescent="0.3">
      <c r="C275" s="448" t="s">
        <v>591</v>
      </c>
      <c r="D275" s="449" t="e">
        <f>IF(D274-D273&gt;0,(D274-D273)/D273,"")</f>
        <v>#DIV/0!</v>
      </c>
      <c r="F275" t="e">
        <f>$D$274-$D$273</f>
        <v>#DIV/0!</v>
      </c>
      <c r="L275" s="368"/>
      <c r="Q275"/>
      <c r="R275" s="386"/>
      <c r="U275" s="369" t="str">
        <f>'7_Factores de emisión'!J320</f>
        <v>NEXUS RENOVABLES, S.L.</v>
      </c>
      <c r="V275" s="372">
        <f>'7_Factores de emisión'!N320</f>
        <v>0</v>
      </c>
      <c r="W275" s="369" t="str">
        <f>'7_Factores de emisión'!E444</f>
        <v>KILOWATIOS VERDES, S.L.</v>
      </c>
      <c r="X275" s="372">
        <f>'7_Factores de emisión'!H444</f>
        <v>0.11999999731779099</v>
      </c>
      <c r="Y275" s="369" t="str">
        <f>'7_Factores de emisión'!J444</f>
        <v>ENÉRGYA VM GESTIÓN DE ENERGÍA, S.L.U.</v>
      </c>
      <c r="Z275" s="372">
        <f>'7_Factores de emisión'!N444</f>
        <v>0.14000000059604645</v>
      </c>
      <c r="AA275" s="369" t="str">
        <f>'7_Factores de emisión'!E623</f>
        <v>ENERGÍA NARANJA, S.L.</v>
      </c>
      <c r="AB275" s="372">
        <f>'7_Factores de emisión'!H623</f>
        <v>0</v>
      </c>
      <c r="AD275" s="366" t="e">
        <f t="shared" ca="1" si="17"/>
        <v>#REF!</v>
      </c>
      <c r="AE275" s="367" t="e">
        <f t="shared" ca="1" si="18"/>
        <v>#REF!</v>
      </c>
    </row>
    <row r="276" spans="3:31" ht="16.5" x14ac:dyDescent="0.3">
      <c r="C276" s="450" t="s">
        <v>592</v>
      </c>
      <c r="D276" s="451" t="e">
        <f>IF(D273-D274&gt;0,(D273-D274)/D273,"")</f>
        <v>#DIV/0!</v>
      </c>
      <c r="L276" s="368"/>
      <c r="Q276"/>
      <c r="R276" s="386"/>
      <c r="U276" s="369" t="str">
        <f>'7_Factores de emisión'!J321</f>
        <v>NINOBE SERVICIOS ENERGÉTICOS, S.L.</v>
      </c>
      <c r="V276" s="372">
        <f>'7_Factores de emisión'!N321</f>
        <v>0.27000001072883606</v>
      </c>
      <c r="W276" s="369" t="str">
        <f>'7_Factores de emisión'!E445</f>
        <v>LA UNIÓN ELECTRO INDUSTRIAL, S.L.U.</v>
      </c>
      <c r="X276" s="372">
        <f>'7_Factores de emisión'!H445</f>
        <v>0</v>
      </c>
      <c r="Y276" s="369" t="str">
        <f>'7_Factores de emisión'!J445</f>
        <v>EPRESA ENERGÍA, S.A.U.</v>
      </c>
      <c r="Z276" s="372">
        <f>'7_Factores de emisión'!N445</f>
        <v>0</v>
      </c>
      <c r="AA276" s="369" t="str">
        <f>'7_Factores de emisión'!E624</f>
        <v>ENERGÍA NUFRI, S.L.U.</v>
      </c>
      <c r="AB276" s="372">
        <f>'7_Factores de emisión'!H624</f>
        <v>0.25999999046325684</v>
      </c>
      <c r="AD276" s="366" t="e">
        <f t="shared" ca="1" si="17"/>
        <v>#REF!</v>
      </c>
      <c r="AE276" s="367" t="e">
        <f t="shared" ca="1" si="18"/>
        <v>#REF!</v>
      </c>
    </row>
    <row r="277" spans="3:31" ht="16.5" x14ac:dyDescent="0.3">
      <c r="L277" s="368"/>
      <c r="Q277"/>
      <c r="R277" s="386"/>
      <c r="U277" s="369" t="str">
        <f>'7_Factores de emisión'!J322</f>
        <v>NOBE SOLUCIONES Y ENERGÍA</v>
      </c>
      <c r="V277" s="372">
        <f>'7_Factores de emisión'!N322</f>
        <v>0</v>
      </c>
      <c r="W277" s="369" t="str">
        <f>'7_Factores de emisión'!E446</f>
        <v>LONJAS TECNOLOGIA, S.A.</v>
      </c>
      <c r="X277" s="372">
        <f>'7_Factores de emisión'!H446</f>
        <v>0.31000000238418579</v>
      </c>
      <c r="Y277" s="369" t="str">
        <f>'7_Factores de emisión'!J446</f>
        <v>ESTABANELL Y PAHISA MERCATOR, S.A.</v>
      </c>
      <c r="Z277" s="372">
        <f>'7_Factores de emisión'!N446</f>
        <v>0</v>
      </c>
      <c r="AA277" s="369" t="str">
        <f>'7_Factores de emisión'!E625</f>
        <v>ENERGÍA VIVA SPAIN, S.L.</v>
      </c>
      <c r="AB277" s="372">
        <f>'7_Factores de emisión'!H625</f>
        <v>0.27000001072883606</v>
      </c>
      <c r="AD277" s="366" t="e">
        <f t="shared" ca="1" si="17"/>
        <v>#REF!</v>
      </c>
      <c r="AE277" s="367" t="e">
        <f t="shared" ca="1" si="18"/>
        <v>#REF!</v>
      </c>
    </row>
    <row r="278" spans="3:31" ht="16.5" x14ac:dyDescent="0.3">
      <c r="L278" s="368"/>
      <c r="Q278"/>
      <c r="R278" s="386"/>
      <c r="U278" s="369" t="str">
        <f>'7_Factores de emisión'!J323</f>
        <v>NOSA ENERXIA SOCIEDADE COOP GALEGA</v>
      </c>
      <c r="V278" s="372">
        <f>'7_Factores de emisión'!N323</f>
        <v>0</v>
      </c>
      <c r="W278" s="369" t="str">
        <f>'7_Factores de emisión'!E447</f>
        <v>LUBALOO, S.L.</v>
      </c>
      <c r="X278" s="372">
        <f>'7_Factores de emisión'!H447</f>
        <v>0</v>
      </c>
      <c r="Y278" s="369" t="str">
        <f>'7_Factores de emisión'!J447</f>
        <v>ESTRATEGIAS ELÉCTRICAS INTEGRALES, S.A.</v>
      </c>
      <c r="Z278" s="372">
        <f>'7_Factores de emisión'!N447</f>
        <v>7.9999998211860657E-2</v>
      </c>
      <c r="AA278" s="369" t="str">
        <f>'7_Factores de emisión'!E626</f>
        <v>ENERGY STROM XXI, S.L.</v>
      </c>
      <c r="AB278" s="372">
        <f>'7_Factores de emisión'!H626</f>
        <v>0.10000000149011612</v>
      </c>
      <c r="AD278" s="366" t="e">
        <f t="shared" ca="1" si="17"/>
        <v>#REF!</v>
      </c>
      <c r="AE278" s="367" t="e">
        <f t="shared" ca="1" si="18"/>
        <v>#REF!</v>
      </c>
    </row>
    <row r="279" spans="3:31" ht="16.5" x14ac:dyDescent="0.3">
      <c r="L279" s="368"/>
      <c r="Q279"/>
      <c r="R279" s="386"/>
      <c r="U279" s="369" t="str">
        <f>'7_Factores de emisión'!J324</f>
        <v>ODF ENERGÍA LIBRE COMERCIALIZADORA, S.L.</v>
      </c>
      <c r="V279" s="372">
        <f>'7_Factores de emisión'!N324</f>
        <v>0</v>
      </c>
      <c r="W279" s="369" t="str">
        <f>'7_Factores de emisión'!E448</f>
        <v>NABALIA ENERGÍA 2000, S.A.</v>
      </c>
      <c r="X279" s="372">
        <f>'7_Factores de emisión'!H448</f>
        <v>0.34000000357627869</v>
      </c>
      <c r="Y279" s="369" t="str">
        <f>'7_Factores de emisión'!J448</f>
        <v>EVERGREEN ELÉCTRICA, S.L.</v>
      </c>
      <c r="Z279" s="372">
        <f>'7_Factores de emisión'!N448</f>
        <v>0.40000000596046448</v>
      </c>
      <c r="AA279" s="369" t="str">
        <f>'7_Factores de emisión'!E627</f>
        <v>ENÉRGYA VM GESTIÓN DE ENERGÍA, S.L.U.</v>
      </c>
      <c r="AB279" s="372">
        <f>'7_Factores de emisión'!H627</f>
        <v>0.17000000178813934</v>
      </c>
      <c r="AD279" s="366" t="e">
        <f t="shared" ca="1" si="17"/>
        <v>#REF!</v>
      </c>
      <c r="AE279" s="367" t="e">
        <f t="shared" ca="1" si="18"/>
        <v>#REF!</v>
      </c>
    </row>
    <row r="280" spans="3:31" ht="16.5" x14ac:dyDescent="0.3">
      <c r="F280" s="391" t="s">
        <v>480</v>
      </c>
      <c r="L280" s="368"/>
      <c r="Q280"/>
      <c r="R280" s="386"/>
      <c r="U280" s="369" t="str">
        <f>'7_Factores de emisión'!J325</f>
        <v>ON DEMAND FACILITIES, S.L.U.</v>
      </c>
      <c r="V280" s="372">
        <f>'7_Factores de emisión'!N325</f>
        <v>0</v>
      </c>
      <c r="W280" s="369" t="str">
        <f>'7_Factores de emisión'!E449</f>
        <v>NEXUS ENERGÍA, S.A.</v>
      </c>
      <c r="X280" s="372">
        <f>'7_Factores de emisión'!H449</f>
        <v>0</v>
      </c>
      <c r="Y280" s="369" t="str">
        <f>'7_Factores de emisión'!J449</f>
        <v>FACTOR ENERGÍA, S.A.</v>
      </c>
      <c r="Z280" s="372">
        <f>'7_Factores de emisión'!N449</f>
        <v>0.2800000011920929</v>
      </c>
      <c r="AA280" s="369" t="str">
        <f>'7_Factores de emisión'!E628</f>
        <v>ENERPLUS, S.COOP.</v>
      </c>
      <c r="AB280" s="372">
        <f>'7_Factores de emisión'!H628</f>
        <v>0</v>
      </c>
      <c r="AD280" s="366" t="e">
        <f t="shared" ca="1" si="17"/>
        <v>#REF!</v>
      </c>
      <c r="AE280" s="367" t="e">
        <f t="shared" ca="1" si="18"/>
        <v>#REF!</v>
      </c>
    </row>
    <row r="281" spans="3:31" ht="15" customHeight="1" x14ac:dyDescent="0.3">
      <c r="F281" s="391"/>
      <c r="L281" s="368"/>
      <c r="Q281"/>
      <c r="R281" s="386"/>
      <c r="U281" s="369" t="str">
        <f>'7_Factores de emisión'!J326</f>
        <v>PEPEENERGY</v>
      </c>
      <c r="V281" s="372">
        <f>'7_Factores de emisión'!N326</f>
        <v>0</v>
      </c>
      <c r="W281" s="369" t="str">
        <f>'7_Factores de emisión'!E450</f>
        <v>NINOBE SERVICIOS ENERGÉTICOS, S.L.</v>
      </c>
      <c r="X281" s="372">
        <f>'7_Factores de emisión'!H450</f>
        <v>0.40000000596046448</v>
      </c>
      <c r="Y281" s="369" t="str">
        <f>'7_Factores de emisión'!J450</f>
        <v>FENIE ENERGÍA, S.A.</v>
      </c>
      <c r="Z281" s="372">
        <f>'7_Factores de emisión'!N450</f>
        <v>0</v>
      </c>
      <c r="AA281" s="369" t="str">
        <f>'7_Factores de emisión'!E629</f>
        <v>ENGIE ESPAÑA, S.L.U.</v>
      </c>
      <c r="AB281" s="372">
        <f>'7_Factores de emisión'!H629</f>
        <v>0.25999999046325684</v>
      </c>
      <c r="AD281" s="366" t="e">
        <f t="shared" ca="1" si="17"/>
        <v>#REF!</v>
      </c>
      <c r="AE281" s="367" t="e">
        <f t="shared" ca="1" si="18"/>
        <v>#REF!</v>
      </c>
    </row>
    <row r="282" spans="3:31" ht="16.5" x14ac:dyDescent="0.3">
      <c r="L282" s="368"/>
      <c r="Q282"/>
      <c r="R282" s="386"/>
      <c r="U282" s="369" t="str">
        <f>'7_Factores de emisión'!J327</f>
        <v>PETRONIEVES ENERGÍA 1, S.L.</v>
      </c>
      <c r="V282" s="372">
        <f>'7_Factores de emisión'!N327</f>
        <v>0.25999999046325684</v>
      </c>
      <c r="W282" s="369" t="str">
        <f>'7_Factores de emisión'!E451</f>
        <v>NOBE SOLUCIONES Y ENERGÍA</v>
      </c>
      <c r="X282" s="372">
        <f>'7_Factores de emisión'!H451</f>
        <v>0</v>
      </c>
      <c r="Y282" s="369" t="str">
        <f>'7_Factores de emisión'!J451</f>
        <v>FOENER COMERCIALIZACIÓN, S.L.U.</v>
      </c>
      <c r="Z282" s="372">
        <f>'7_Factores de emisión'!N451</f>
        <v>0.36000001430511475</v>
      </c>
      <c r="AA282" s="369" t="str">
        <f>'7_Factores de emisión'!E630</f>
        <v>ENSTROGA, S.L.</v>
      </c>
      <c r="AB282" s="372">
        <f>'7_Factores de emisión'!H630</f>
        <v>0.30000001192092896</v>
      </c>
      <c r="AD282" s="366" t="e">
        <f t="shared" ca="1" si="17"/>
        <v>#REF!</v>
      </c>
      <c r="AE282" s="367" t="e">
        <f t="shared" ca="1" si="18"/>
        <v>#REF!</v>
      </c>
    </row>
    <row r="283" spans="3:31" ht="16.5" x14ac:dyDescent="0.3">
      <c r="C283" t="s">
        <v>494</v>
      </c>
      <c r="Q283"/>
      <c r="R283" s="386"/>
      <c r="U283" s="369" t="str">
        <f>'7_Factores de emisión'!J328</f>
        <v>PHOTON GESTION</v>
      </c>
      <c r="V283" s="372">
        <f>'7_Factores de emisión'!N328</f>
        <v>0</v>
      </c>
      <c r="W283" s="369" t="str">
        <f>'7_Factores de emisión'!E452</f>
        <v>NOSA ENERXIA SOCIEDADE COOP GALEGA</v>
      </c>
      <c r="X283" s="372">
        <f>'7_Factores de emisión'!H452</f>
        <v>0</v>
      </c>
      <c r="Y283" s="369" t="str">
        <f>'7_Factores de emisión'!J452</f>
        <v>FORZA VSUNAIR, S.L.</v>
      </c>
      <c r="Z283" s="372">
        <f>'7_Factores de emisión'!N452</f>
        <v>9.0000003576278687E-2</v>
      </c>
      <c r="AA283" s="369" t="str">
        <f>'7_Factores de emisión'!E631</f>
        <v>ESTABANELL Y PAHISA MERCATOR, S.A.</v>
      </c>
      <c r="AB283" s="372">
        <f>'7_Factores de emisión'!H631</f>
        <v>0</v>
      </c>
      <c r="AD283" s="366" t="e">
        <f t="shared" ca="1" si="17"/>
        <v>#REF!</v>
      </c>
      <c r="AE283" s="367" t="e">
        <f t="shared" ca="1" si="18"/>
        <v>#REF!</v>
      </c>
    </row>
    <row r="284" spans="3:31" ht="16.5" x14ac:dyDescent="0.3">
      <c r="Q284"/>
      <c r="R284" s="386"/>
      <c r="U284" s="369" t="str">
        <f>'7_Factores de emisión'!J329</f>
        <v>PROT ENERGÍA COMERCIALIZACIÓN, S.L.</v>
      </c>
      <c r="V284" s="372">
        <f>'7_Factores de emisión'!N329</f>
        <v>0</v>
      </c>
      <c r="W284" s="369" t="str">
        <f>'7_Factores de emisión'!E453</f>
        <v>NUEVA COMERCIALIZADORA ESPAÑOLA, S.L.</v>
      </c>
      <c r="X284" s="372">
        <f>'7_Factores de emisión'!H453</f>
        <v>0.40000000596046448</v>
      </c>
      <c r="Y284" s="369" t="str">
        <f>'7_Factores de emisión'!J453</f>
        <v>FUSIONA COMERCIALIZADORA, S.A.</v>
      </c>
      <c r="Z284" s="372">
        <f>'7_Factores de emisión'!N453</f>
        <v>0</v>
      </c>
      <c r="AA284" s="369" t="str">
        <f>'7_Factores de emisión'!E632</f>
        <v>ESTRATEGIAS ELÉCTRICAS INTEGRALES, S.A.</v>
      </c>
      <c r="AB284" s="372">
        <f>'7_Factores de emisión'!H632</f>
        <v>0.17000000178813934</v>
      </c>
      <c r="AD284" s="366" t="e">
        <f t="shared" ca="1" si="17"/>
        <v>#REF!</v>
      </c>
      <c r="AE284" s="367" t="e">
        <f t="shared" ca="1" si="18"/>
        <v>#REF!</v>
      </c>
    </row>
    <row r="285" spans="3:31" ht="16.5" x14ac:dyDescent="0.3">
      <c r="C285" t="s">
        <v>345</v>
      </c>
      <c r="D285" t="s">
        <v>346</v>
      </c>
      <c r="E285" t="s">
        <v>350</v>
      </c>
      <c r="Q285"/>
      <c r="R285" s="386"/>
      <c r="U285" s="369" t="str">
        <f>'7_Factores de emisión'!J330</f>
        <v>PULSAR SERVICIOS ENERGÉTICOS,</v>
      </c>
      <c r="V285" s="372">
        <f>'7_Factores de emisión'!N330</f>
        <v>0</v>
      </c>
      <c r="W285" s="369" t="str">
        <f>'7_Factores de emisión'!E454</f>
        <v>ODF ENERGÍA LIBRE COMERCIALIZADORA, S.L.</v>
      </c>
      <c r="X285" s="372">
        <f>'7_Factores de emisión'!H454</f>
        <v>0</v>
      </c>
      <c r="Y285" s="369" t="str">
        <f>'7_Factores de emisión'!J454</f>
        <v>GALP ENERGÍA ESPAÑA S.A.U.</v>
      </c>
      <c r="Z285" s="372">
        <f>'7_Factores de emisión'!N454</f>
        <v>0.34999999403953552</v>
      </c>
      <c r="AA285" s="369" t="str">
        <f>'7_Factores de emisión'!E633</f>
        <v>EVERGREEN ELÉCTRICA, S.L.</v>
      </c>
      <c r="AB285" s="372">
        <f>'7_Factores de emisión'!H633</f>
        <v>0.31000000238418579</v>
      </c>
      <c r="AD285" s="366" t="e">
        <f t="shared" ca="1" si="17"/>
        <v>#REF!</v>
      </c>
      <c r="AE285" s="367" t="e">
        <f t="shared" ca="1" si="18"/>
        <v>#REF!</v>
      </c>
    </row>
    <row r="286" spans="3:31" ht="16.5" x14ac:dyDescent="0.3">
      <c r="C286" s="465" t="str">
        <f>IF('2_Combustibles fósiles'!E18="","",'2_Combustibles fósiles'!E18)</f>
        <v/>
      </c>
      <c r="D286" s="394" t="str">
        <f>INDEX($C$286:$C$351,MATCH(0,INDEX(COUNTIF($D$285:D285,$C$286:$C$351),),))</f>
        <v/>
      </c>
      <c r="E286" s="421" t="e">
        <f>IF(D286="",D287,IF(D286=$F$281,D287,D286))</f>
        <v>#N/A</v>
      </c>
      <c r="F286" s="419" t="s">
        <v>495</v>
      </c>
      <c r="G286" s="419"/>
      <c r="Q286"/>
      <c r="R286" s="386"/>
      <c r="U286" s="369" t="str">
        <f>'7_Factores de emisión'!J331</f>
        <v>RENEWABLE VENTURES, S.L.</v>
      </c>
      <c r="V286" s="372">
        <f>'7_Factores de emisión'!N331</f>
        <v>0</v>
      </c>
      <c r="W286" s="369" t="str">
        <f>'7_Factores de emisión'!E455</f>
        <v>ON DEMAND FACILITIES, S.L.U.</v>
      </c>
      <c r="X286" s="372">
        <f>'7_Factores de emisión'!H455</f>
        <v>5.9999998658895493E-2</v>
      </c>
      <c r="Y286" s="369" t="str">
        <f>'7_Factores de emisión'!J455</f>
        <v>GAOLANIA SERVICIOS, S.L.</v>
      </c>
      <c r="Z286" s="372">
        <f>'7_Factores de emisión'!N455</f>
        <v>0</v>
      </c>
      <c r="AA286" s="369" t="str">
        <f>'7_Factores de emisión'!E634</f>
        <v>FACTOR ENERGÍA, S.A.</v>
      </c>
      <c r="AB286" s="372">
        <f>'7_Factores de emisión'!H634</f>
        <v>0.20999999344348907</v>
      </c>
      <c r="AD286" s="366" t="e">
        <f t="shared" ca="1" si="17"/>
        <v>#REF!</v>
      </c>
      <c r="AE286" s="367" t="e">
        <f t="shared" ca="1" si="18"/>
        <v>#REF!</v>
      </c>
    </row>
    <row r="287" spans="3:31" ht="16.5" x14ac:dyDescent="0.3">
      <c r="C287" s="465" t="str">
        <f>IF('2_Combustibles fósiles'!E19="","",'2_Combustibles fósiles'!E19)</f>
        <v/>
      </c>
      <c r="D287" s="394" t="e">
        <f>INDEX($C$286:$C$351,MATCH(0,INDEX(COUNTIF($D$285:D286,$C$286:$C$351),),))</f>
        <v>#N/A</v>
      </c>
      <c r="E287" s="417" t="e">
        <f>IF(D287="",D288,IF(D287=E286,D288,D287))</f>
        <v>#N/A</v>
      </c>
      <c r="F287" s="420" t="s">
        <v>496</v>
      </c>
      <c r="G287" s="420"/>
      <c r="Q287"/>
      <c r="R287" s="386"/>
      <c r="U287" s="369" t="str">
        <f>'7_Factores de emisión'!J332</f>
        <v>REYSE ENERGÍA, S.L.</v>
      </c>
      <c r="V287" s="372">
        <f>'7_Factores de emisión'!N332</f>
        <v>7.0000000298023224E-2</v>
      </c>
      <c r="W287" s="369" t="str">
        <f>'7_Factores de emisión'!E456</f>
        <v>PEPEENERGY</v>
      </c>
      <c r="X287" s="372">
        <f>'7_Factores de emisión'!H456</f>
        <v>0</v>
      </c>
      <c r="Y287" s="369" t="str">
        <f>'7_Factores de emisión'!J456</f>
        <v>GAS NATURAL COMERCIALIZADORA, S.A.</v>
      </c>
      <c r="Z287" s="372">
        <f>'7_Factores de emisión'!N456</f>
        <v>0.25</v>
      </c>
      <c r="AA287" s="369" t="str">
        <f>'7_Factores de emisión'!E635</f>
        <v>FAIN Energía S.L.</v>
      </c>
      <c r="AB287" s="372">
        <f>'7_Factores de emisión'!H635</f>
        <v>0</v>
      </c>
      <c r="AD287" s="366" t="e">
        <f t="shared" ca="1" si="17"/>
        <v>#REF!</v>
      </c>
      <c r="AE287" s="367" t="e">
        <f t="shared" ca="1" si="18"/>
        <v>#REF!</v>
      </c>
    </row>
    <row r="288" spans="3:31" ht="16.5" x14ac:dyDescent="0.3">
      <c r="C288" s="465" t="str">
        <f>IF('2_Combustibles fósiles'!E20="","",'2_Combustibles fósiles'!E20)</f>
        <v/>
      </c>
      <c r="D288" s="394" t="e">
        <f>INDEX($C$286:$C$351,MATCH(0,INDEX(COUNTIF($D$285:D287,$C$286:$C$351),),))</f>
        <v>#N/A</v>
      </c>
      <c r="E288" s="418" t="e">
        <f>IF(D288="",D289,IF(D288=E287,D289,D288))</f>
        <v>#N/A</v>
      </c>
      <c r="F288" s="386"/>
      <c r="Q288"/>
      <c r="R288" s="386"/>
      <c r="U288" s="369" t="str">
        <f>'7_Factores de emisión'!J333</f>
        <v>RONDA OESTE ENERGÍA, S.L.</v>
      </c>
      <c r="V288" s="372">
        <f>'7_Factores de emisión'!N333</f>
        <v>0</v>
      </c>
      <c r="W288" s="369" t="str">
        <f>'7_Factores de emisión'!E457</f>
        <v>PETRO NAVARRA, S.L.</v>
      </c>
      <c r="X288" s="372">
        <f>'7_Factores de emisión'!H457</f>
        <v>0</v>
      </c>
      <c r="Y288" s="369" t="str">
        <f>'7_Factores de emisión'!J457</f>
        <v>GAS NATURAL FENOSA RENOVABLES, S.L.U.</v>
      </c>
      <c r="Z288" s="372">
        <f>'7_Factores de emisión'!N457</f>
        <v>0</v>
      </c>
      <c r="AA288" s="369" t="str">
        <f>'7_Factores de emisión'!E636</f>
        <v>FENIE ENERGÍA, S.A.</v>
      </c>
      <c r="AB288" s="372">
        <f>'7_Factores de emisión'!H636</f>
        <v>0</v>
      </c>
      <c r="AD288" s="366" t="e">
        <f t="shared" ca="1" si="17"/>
        <v>#REF!</v>
      </c>
      <c r="AE288" s="367" t="e">
        <f t="shared" ca="1" si="18"/>
        <v>#REF!</v>
      </c>
    </row>
    <row r="289" spans="3:31" ht="16.5" x14ac:dyDescent="0.3">
      <c r="C289" s="465" t="str">
        <f>IF('2_Combustibles fósiles'!E21="","",'2_Combustibles fósiles'!E21)</f>
        <v/>
      </c>
      <c r="D289" s="394" t="e">
        <f>INDEX($C$286:$C$351,MATCH(0,INDEX(COUNTIF($D$285:D288,$C$286:$C$351),),))</f>
        <v>#N/A</v>
      </c>
      <c r="E289" s="418" t="e">
        <f t="shared" ref="E289:E351" si="19">IF(D289="",D290,IF(D289=E288,D290,D289))</f>
        <v>#N/A</v>
      </c>
      <c r="F289" s="386"/>
      <c r="Q289"/>
      <c r="R289" s="386"/>
      <c r="U289" s="369" t="str">
        <f>'7_Factores de emisión'!J334</f>
        <v>SAMPOL INGENIERÍA Y OBRAS, S.A.</v>
      </c>
      <c r="V289" s="372">
        <f>'7_Factores de emisión'!N334</f>
        <v>0.30000001192092896</v>
      </c>
      <c r="W289" s="369" t="str">
        <f>'7_Factores de emisión'!E458</f>
        <v>PETRONIEVES ENERGÍA 1, S.L.</v>
      </c>
      <c r="X289" s="372">
        <f>'7_Factores de emisión'!H458</f>
        <v>0.38999998569488525</v>
      </c>
      <c r="Y289" s="369" t="str">
        <f>'7_Factores de emisión'!J458</f>
        <v>GAS NATURAL SERVICIOS SDG, S.A.</v>
      </c>
      <c r="Z289" s="372">
        <f>'7_Factores de emisión'!N458</f>
        <v>0.40999999642372131</v>
      </c>
      <c r="AA289" s="369" t="str">
        <f>'7_Factores de emisión'!E637</f>
        <v>Foener Energía, S.L</v>
      </c>
      <c r="AB289" s="372">
        <f>'7_Factores de emisión'!H637</f>
        <v>0.2800000011920929</v>
      </c>
      <c r="AD289" s="366" t="e">
        <f t="shared" ca="1" si="17"/>
        <v>#REF!</v>
      </c>
      <c r="AE289" s="367" t="e">
        <f t="shared" ca="1" si="18"/>
        <v>#REF!</v>
      </c>
    </row>
    <row r="290" spans="3:31" ht="16.5" x14ac:dyDescent="0.3">
      <c r="C290" s="465" t="str">
        <f>IF('2_Combustibles fósiles'!E22="","",'2_Combustibles fósiles'!E22)</f>
        <v/>
      </c>
      <c r="D290" s="394" t="e">
        <f>INDEX($C$286:$C$351,MATCH(0,INDEX(COUNTIF($D$285:D289,$C$286:$C$351),),))</f>
        <v>#N/A</v>
      </c>
      <c r="E290" s="418" t="e">
        <f t="shared" si="19"/>
        <v>#N/A</v>
      </c>
      <c r="F290" s="386"/>
      <c r="Q290"/>
      <c r="R290" s="386"/>
      <c r="U290" s="369" t="str">
        <f>'7_Factores de emisión'!J335</f>
        <v>SOM ENERGÍA, S.C.C.L.</v>
      </c>
      <c r="V290" s="372">
        <f>'7_Factores de emisión'!N335</f>
        <v>0</v>
      </c>
      <c r="W290" s="369" t="str">
        <f>'7_Factores de emisión'!E459</f>
        <v>PHOTON GESTIÓN</v>
      </c>
      <c r="X290" s="372">
        <f>'7_Factores de emisión'!H459</f>
        <v>0</v>
      </c>
      <c r="Y290" s="369" t="str">
        <f>'7_Factores de emisión'!J459</f>
        <v>GEO ALTERNATIVA, S.L.</v>
      </c>
      <c r="Z290" s="372">
        <f>'7_Factores de emisión'!N459</f>
        <v>0</v>
      </c>
      <c r="AA290" s="369" t="str">
        <f>'7_Factores de emisión'!E638</f>
        <v>FORZA VSUNAIR, S.L.</v>
      </c>
      <c r="AB290" s="372">
        <f>'7_Factores de emisión'!H638</f>
        <v>0</v>
      </c>
      <c r="AD290" s="366" t="e">
        <f t="shared" ca="1" si="17"/>
        <v>#REF!</v>
      </c>
      <c r="AE290" s="367" t="e">
        <f t="shared" ca="1" si="18"/>
        <v>#REF!</v>
      </c>
    </row>
    <row r="291" spans="3:31" ht="16.5" x14ac:dyDescent="0.3">
      <c r="C291" s="465" t="str">
        <f>IF('2_Combustibles fósiles'!E23="","",'2_Combustibles fósiles'!E23)</f>
        <v/>
      </c>
      <c r="D291" s="394" t="e">
        <f>INDEX($C$286:$C$351,MATCH(0,INDEX(COUNTIF($D$285:D290,$C$286:$C$351),),))</f>
        <v>#N/A</v>
      </c>
      <c r="E291" s="418" t="e">
        <f t="shared" si="19"/>
        <v>#N/A</v>
      </c>
      <c r="F291" s="386"/>
      <c r="Q291"/>
      <c r="R291" s="386"/>
      <c r="U291" s="369" t="str">
        <f>'7_Factores de emisión'!J336</f>
        <v>SUMINISTROS ESPECIALES ALGINETENSES COOP. V.</v>
      </c>
      <c r="V291" s="372">
        <f>'7_Factores de emisión'!N336</f>
        <v>0</v>
      </c>
      <c r="W291" s="369" t="str">
        <f>'7_Factores de emisión'!E460</f>
        <v>PROT ENERGÍA COMERCIALIZACIÓN, S.L.</v>
      </c>
      <c r="X291" s="372">
        <f>'7_Factores de emisión'!H460</f>
        <v>0</v>
      </c>
      <c r="Y291" s="369" t="str">
        <f>'7_Factores de emisión'!J460</f>
        <v>GEOATLANTER, S.L.</v>
      </c>
      <c r="Z291" s="372">
        <f>'7_Factores de emisión'!N460</f>
        <v>0</v>
      </c>
      <c r="AA291" s="369" t="str">
        <f>'7_Factores de emisión'!E639</f>
        <v>FOX ENERGÍA, S.A.</v>
      </c>
      <c r="AB291" s="372">
        <f>'7_Factores de emisión'!H639</f>
        <v>0.31000000238418579</v>
      </c>
      <c r="AD291" s="366" t="e">
        <f t="shared" ca="1" si="17"/>
        <v>#REF!</v>
      </c>
      <c r="AE291" s="367" t="e">
        <f t="shared" ca="1" si="18"/>
        <v>#REF!</v>
      </c>
    </row>
    <row r="292" spans="3:31" ht="16.5" x14ac:dyDescent="0.3">
      <c r="C292" s="465" t="str">
        <f>IF('2_Combustibles fósiles'!E24="","",'2_Combustibles fósiles'!E24)</f>
        <v/>
      </c>
      <c r="D292" s="394" t="e">
        <f>INDEX($C$286:$C$351,MATCH(0,INDEX(COUNTIF($D$285:D291,$C$286:$C$351),),))</f>
        <v>#N/A</v>
      </c>
      <c r="E292" s="418" t="e">
        <f t="shared" si="19"/>
        <v>#N/A</v>
      </c>
      <c r="F292" s="386"/>
      <c r="Q292"/>
      <c r="R292" s="386"/>
      <c r="U292" s="369" t="str">
        <f>'7_Factores de emisión'!J337</f>
        <v>SUNAIR ONE ENERGY, S.L.</v>
      </c>
      <c r="V292" s="372">
        <f>'7_Factores de emisión'!N337</f>
        <v>0.31000000238418579</v>
      </c>
      <c r="W292" s="369" t="str">
        <f>'7_Factores de emisión'!E461</f>
        <v>PULSAR SERVICIOS ENERGÉTICOS, S.L.</v>
      </c>
      <c r="X292" s="372">
        <f>'7_Factores de emisión'!H461</f>
        <v>0</v>
      </c>
      <c r="Y292" s="369" t="str">
        <f>'7_Factores de emisión'!J461</f>
        <v>GERENTA ENERGÍA, S.L.U</v>
      </c>
      <c r="Z292" s="372">
        <f>'7_Factores de emisión'!N461</f>
        <v>0</v>
      </c>
      <c r="AA292" s="369" t="str">
        <f>'7_Factores de emisión'!E640</f>
        <v>FUSIONA COMERCIALIZADORA, S.A.</v>
      </c>
      <c r="AB292" s="372">
        <f>'7_Factores de emisión'!H640</f>
        <v>0</v>
      </c>
      <c r="AD292" s="366" t="e">
        <f t="shared" ca="1" si="17"/>
        <v>#REF!</v>
      </c>
      <c r="AE292" s="367" t="e">
        <f t="shared" ca="1" si="18"/>
        <v>#REF!</v>
      </c>
    </row>
    <row r="293" spans="3:31" ht="16.5" x14ac:dyDescent="0.3">
      <c r="C293" s="465" t="str">
        <f>IF('2_Combustibles fósiles'!E25="","",'2_Combustibles fósiles'!E25)</f>
        <v/>
      </c>
      <c r="D293" s="394" t="e">
        <f>INDEX($C$286:$C$351,MATCH(0,INDEX(COUNTIF($D$285:D292,$C$286:$C$351),),))</f>
        <v>#N/A</v>
      </c>
      <c r="E293" s="418" t="e">
        <f t="shared" si="19"/>
        <v>#N/A</v>
      </c>
      <c r="F293" s="386"/>
      <c r="Q293"/>
      <c r="R293" s="386"/>
      <c r="U293" s="369" t="str">
        <f>'7_Factores de emisión'!J338</f>
        <v>SYDER COMERCIALIZADORA VERDE, S.L.</v>
      </c>
      <c r="V293" s="372">
        <f>'7_Factores de emisión'!N338</f>
        <v>0</v>
      </c>
      <c r="W293" s="369" t="str">
        <f>'7_Factores de emisión'!E462</f>
        <v>RENEWABLE VENTURES, S.L.</v>
      </c>
      <c r="X293" s="372">
        <f>'7_Factores de emisión'!H462</f>
        <v>0</v>
      </c>
      <c r="Y293" s="369" t="str">
        <f>'7_Factores de emisión'!J462</f>
        <v>GESTERNOVA, S.A.</v>
      </c>
      <c r="Z293" s="372">
        <f>'7_Factores de emisión'!N462</f>
        <v>0</v>
      </c>
      <c r="AA293" s="369" t="str">
        <f>'7_Factores de emisión'!E641</f>
        <v>GAIA GLOBAL ENERGY SOCIEDAD LIMITADA</v>
      </c>
      <c r="AB293" s="372">
        <f>'7_Factores de emisión'!H641</f>
        <v>0</v>
      </c>
      <c r="AD293" s="366" t="e">
        <f t="shared" ca="1" si="17"/>
        <v>#REF!</v>
      </c>
      <c r="AE293" s="367" t="e">
        <f t="shared" ca="1" si="18"/>
        <v>#REF!</v>
      </c>
    </row>
    <row r="294" spans="3:31" ht="16.5" x14ac:dyDescent="0.3">
      <c r="C294" s="465" t="str">
        <f>IF('2_Combustibles fósiles'!E26="","",'2_Combustibles fósiles'!E26)</f>
        <v/>
      </c>
      <c r="D294" s="394" t="e">
        <f>INDEX($C$286:$C$351,MATCH(0,INDEX(COUNTIF($D$285:D293,$C$286:$C$351),),))</f>
        <v>#N/A</v>
      </c>
      <c r="E294" s="418" t="e">
        <f t="shared" si="19"/>
        <v>#N/A</v>
      </c>
      <c r="F294" s="386"/>
      <c r="Q294"/>
      <c r="R294" s="386"/>
      <c r="U294" s="369" t="str">
        <f>'7_Factores de emisión'!J339</f>
        <v>TELEFÓNICA SOLUCIONES DE INFORMÁTICA Y COMUNICACIONES DE ESPAÑA, S.A.U.</v>
      </c>
      <c r="V294" s="372">
        <f>'7_Factores de emisión'!N339</f>
        <v>0</v>
      </c>
      <c r="W294" s="369" t="str">
        <f>'7_Factores de emisión'!E463</f>
        <v>SAMPOL INGENIERÍA Y OBRAS, S.A.</v>
      </c>
      <c r="X294" s="372">
        <f>'7_Factores de emisión'!H463</f>
        <v>0.31999999284744263</v>
      </c>
      <c r="Y294" s="369" t="str">
        <f>'7_Factores de emisión'!J463</f>
        <v>GLOBAL BIOSFERA PROTEC, S.L.</v>
      </c>
      <c r="Z294" s="372">
        <f>'7_Factores de emisión'!N463</f>
        <v>0</v>
      </c>
      <c r="AA294" s="369" t="str">
        <f>'7_Factores de emisión'!E642</f>
        <v>GALP ENERGÍA ESPAÑA S.A.U.</v>
      </c>
      <c r="AB294" s="372">
        <f>'7_Factores de emisión'!H642</f>
        <v>0.27000001072883606</v>
      </c>
      <c r="AD294" s="366" t="e">
        <f t="shared" ca="1" si="17"/>
        <v>#REF!</v>
      </c>
      <c r="AE294" s="367" t="e">
        <f t="shared" ca="1" si="18"/>
        <v>#REF!</v>
      </c>
    </row>
    <row r="295" spans="3:31" ht="16.5" x14ac:dyDescent="0.3">
      <c r="C295" s="465" t="str">
        <f>IF('2_Combustibles fósiles'!E27="","",'2_Combustibles fósiles'!E27)</f>
        <v/>
      </c>
      <c r="D295" s="394" t="e">
        <f>INDEX($C$286:$C$351,MATCH(0,INDEX(COUNTIF($D$285:D294,$C$286:$C$351),),))</f>
        <v>#N/A</v>
      </c>
      <c r="E295" s="418" t="e">
        <f t="shared" si="19"/>
        <v>#N/A</v>
      </c>
      <c r="F295" s="386"/>
      <c r="Q295"/>
      <c r="R295" s="386"/>
      <c r="U295" s="369" t="str">
        <f>'7_Factores de emisión'!J340</f>
        <v>THE YELLOW ENERGY, S.L.</v>
      </c>
      <c r="V295" s="372">
        <f>'7_Factores de emisión'!N340</f>
        <v>0</v>
      </c>
      <c r="W295" s="369" t="str">
        <f>'7_Factores de emisión'!E464</f>
        <v>SOM ENERGÍA, S.C.C.L.</v>
      </c>
      <c r="X295" s="372">
        <f>'7_Factores de emisión'!H464</f>
        <v>0</v>
      </c>
      <c r="Y295" s="369" t="str">
        <f>'7_Factores de emisión'!J464</f>
        <v>GNERA ENERGÍA Y TECNOLOGIA, S.L.</v>
      </c>
      <c r="Z295" s="372">
        <f>'7_Factores de emisión'!N464</f>
        <v>0</v>
      </c>
      <c r="AA295" s="369" t="str">
        <f>'7_Factores de emisión'!E643</f>
        <v>GAOLANIA SERVICIOS, S.L.</v>
      </c>
      <c r="AB295" s="372">
        <f>'7_Factores de emisión'!H643</f>
        <v>0</v>
      </c>
      <c r="AD295" s="366" t="e">
        <f t="shared" ca="1" si="17"/>
        <v>#REF!</v>
      </c>
      <c r="AE295" s="367" t="e">
        <f t="shared" ca="1" si="18"/>
        <v>#REF!</v>
      </c>
    </row>
    <row r="296" spans="3:31" ht="16.5" x14ac:dyDescent="0.3">
      <c r="C296" s="465" t="str">
        <f>IF('2_Combustibles fósiles'!E28="","",'2_Combustibles fósiles'!E28)</f>
        <v/>
      </c>
      <c r="D296" s="394" t="e">
        <f>INDEX($C$286:$C$351,MATCH(0,INDEX(COUNTIF($D$285:D295,$C$286:$C$351),),))</f>
        <v>#N/A</v>
      </c>
      <c r="E296" s="418" t="e">
        <f t="shared" si="19"/>
        <v>#N/A</v>
      </c>
      <c r="F296" s="386"/>
      <c r="Q296"/>
      <c r="R296" s="386"/>
      <c r="U296" s="369" t="str">
        <f>'7_Factores de emisión'!J341</f>
        <v>TRADE UNIVERSAL ENERGY, S.A.</v>
      </c>
      <c r="V296" s="372">
        <f>'7_Factores de emisión'!N341</f>
        <v>0</v>
      </c>
      <c r="W296" s="369" t="str">
        <f>'7_Factores de emisión'!E465</f>
        <v>SUMINISTRADORA ELÉCTRICA VIENTOS ALISIOS DE LANZAROTE, S.L.</v>
      </c>
      <c r="X296" s="372">
        <f>'7_Factores de emisión'!H465</f>
        <v>0</v>
      </c>
      <c r="Y296" s="369" t="str">
        <f>'7_Factores de emisión'!J465</f>
        <v>GOIENER S.COOP</v>
      </c>
      <c r="Z296" s="372">
        <f>'7_Factores de emisión'!N465</f>
        <v>0</v>
      </c>
      <c r="AA296" s="369" t="str">
        <f>'7_Factores de emisión'!E644</f>
        <v>GAS NATURAL COMERCIALIZADORA, S.A.</v>
      </c>
      <c r="AB296" s="372">
        <f>'7_Factores de emisión'!H644</f>
        <v>0.20999999344348907</v>
      </c>
      <c r="AD296" s="366" t="e">
        <f t="shared" ca="1" si="17"/>
        <v>#REF!</v>
      </c>
      <c r="AE296" s="367" t="e">
        <f t="shared" ca="1" si="18"/>
        <v>#REF!</v>
      </c>
    </row>
    <row r="297" spans="3:31" ht="16.5" x14ac:dyDescent="0.3">
      <c r="C297" s="465" t="str">
        <f>IF('2_Combustibles fósiles'!E29="","",'2_Combustibles fósiles'!E29)</f>
        <v/>
      </c>
      <c r="D297" s="394" t="e">
        <f>INDEX($C$286:$C$351,MATCH(0,INDEX(COUNTIF($D$285:D296,$C$286:$C$351),),))</f>
        <v>#N/A</v>
      </c>
      <c r="E297" s="418" t="e">
        <f t="shared" si="19"/>
        <v>#N/A</v>
      </c>
      <c r="F297" s="386"/>
      <c r="Q297"/>
      <c r="R297" s="386"/>
      <c r="U297" s="369" t="str">
        <f>'7_Factores de emisión'!J342</f>
        <v>UNIC GLOBAL-LOGISTICS S.L.</v>
      </c>
      <c r="V297" s="372">
        <f>'7_Factores de emisión'!N342</f>
        <v>0</v>
      </c>
      <c r="W297" s="369" t="str">
        <f>'7_Factores de emisión'!E466</f>
        <v>SUMINISTROS ESPECIALES ALGINETENSES COOP. V.</v>
      </c>
      <c r="X297" s="372">
        <f>'7_Factores de emisión'!H466</f>
        <v>0</v>
      </c>
      <c r="Y297" s="369" t="str">
        <f>'7_Factores de emisión'!J466</f>
        <v>GRUPO IBERSOGAS ENERGÍA, S.L.</v>
      </c>
      <c r="Z297" s="372">
        <f>'7_Factores de emisión'!N466</f>
        <v>0.40999999642372131</v>
      </c>
      <c r="AA297" s="369" t="str">
        <f>'7_Factores de emisión'!E645</f>
        <v>GEO ALTERNATIVA, S.L.</v>
      </c>
      <c r="AB297" s="372">
        <f>'7_Factores de emisión'!H645</f>
        <v>0</v>
      </c>
      <c r="AD297" s="366" t="e">
        <f t="shared" ca="1" si="17"/>
        <v>#REF!</v>
      </c>
      <c r="AE297" s="367" t="e">
        <f t="shared" ca="1" si="18"/>
        <v>#REF!</v>
      </c>
    </row>
    <row r="298" spans="3:31" ht="16.5" x14ac:dyDescent="0.3">
      <c r="C298" s="465" t="str">
        <f>IF('2_Combustibles fósiles'!E30="","",'2_Combustibles fósiles'!E30)</f>
        <v/>
      </c>
      <c r="D298" s="394" t="e">
        <f>INDEX($C$286:$C$351,MATCH(0,INDEX(COUNTIF($D$285:D297,$C$286:$C$351),),))</f>
        <v>#N/A</v>
      </c>
      <c r="E298" s="418" t="e">
        <f t="shared" si="19"/>
        <v>#N/A</v>
      </c>
      <c r="F298" s="386"/>
      <c r="Q298"/>
      <c r="R298" s="386"/>
      <c r="U298" s="369" t="str">
        <f>'7_Factores de emisión'!J343</f>
        <v>UNIELÉCTRICA ENERGÍA, S.A.</v>
      </c>
      <c r="V298" s="372">
        <f>'7_Factores de emisión'!N343</f>
        <v>0</v>
      </c>
      <c r="W298" s="369" t="str">
        <f>'7_Factores de emisión'!E467</f>
        <v>SWAP ENERGÍA, S.A.</v>
      </c>
      <c r="X298" s="372">
        <f>'7_Factores de emisión'!H467</f>
        <v>0.38999998569488525</v>
      </c>
      <c r="Y298" s="369" t="str">
        <f>'7_Factores de emisión'!J467</f>
        <v>HELIA COOP V</v>
      </c>
      <c r="Z298" s="372">
        <f>'7_Factores de emisión'!N467</f>
        <v>0</v>
      </c>
      <c r="AA298" s="369" t="str">
        <f>'7_Factores de emisión'!E646</f>
        <v>GEOATLANTER, S.L.</v>
      </c>
      <c r="AB298" s="372">
        <f>'7_Factores de emisión'!H646</f>
        <v>0</v>
      </c>
      <c r="AD298" s="366" t="e">
        <f t="shared" ca="1" si="17"/>
        <v>#REF!</v>
      </c>
      <c r="AE298" s="367" t="e">
        <f t="shared" ca="1" si="18"/>
        <v>#REF!</v>
      </c>
    </row>
    <row r="299" spans="3:31" ht="16.5" x14ac:dyDescent="0.3">
      <c r="C299" s="465" t="str">
        <f>IF('2_Combustibles fósiles'!E31="","",'2_Combustibles fósiles'!E31)</f>
        <v/>
      </c>
      <c r="D299" s="394" t="e">
        <f>INDEX($C$286:$C$351,MATCH(0,INDEX(COUNTIF($D$285:D298,$C$286:$C$351),),))</f>
        <v>#N/A</v>
      </c>
      <c r="E299" s="418" t="e">
        <f t="shared" si="19"/>
        <v>#N/A</v>
      </c>
      <c r="F299" s="386"/>
      <c r="Q299"/>
      <c r="R299" s="386"/>
      <c r="U299" s="369" t="str">
        <f>'7_Factores de emisión'!J344</f>
        <v>V3J INGENIERIA Y SERVICIOS, S.L.</v>
      </c>
      <c r="V299" s="372">
        <f>'7_Factores de emisión'!N344</f>
        <v>0.2800000011920929</v>
      </c>
      <c r="W299" s="369" t="str">
        <f>'7_Factores de emisión'!E468</f>
        <v>SYDER COMERCIALIZADORA VERDE, S.L.</v>
      </c>
      <c r="X299" s="372">
        <f>'7_Factores de emisión'!H468</f>
        <v>0</v>
      </c>
      <c r="Y299" s="369" t="str">
        <f>'7_Factores de emisión'!J468</f>
        <v>HELIOELEC ENERGÍA ELECTRICA, S.L.</v>
      </c>
      <c r="Z299" s="372">
        <f>'7_Factores de emisión'!N468</f>
        <v>0</v>
      </c>
      <c r="AA299" s="369" t="str">
        <f>'7_Factores de emisión'!E647</f>
        <v>GERENTA ENERGÍA, S.L.U</v>
      </c>
      <c r="AB299" s="372">
        <f>'7_Factores de emisión'!H647</f>
        <v>0</v>
      </c>
      <c r="AD299" s="366" t="e">
        <f t="shared" ca="1" si="17"/>
        <v>#REF!</v>
      </c>
      <c r="AE299" s="367" t="e">
        <f t="shared" ca="1" si="18"/>
        <v>#REF!</v>
      </c>
    </row>
    <row r="300" spans="3:31" ht="16.5" x14ac:dyDescent="0.3">
      <c r="C300" s="465" t="str">
        <f>IF('2_Combustibles fósiles'!E32="","",'2_Combustibles fósiles'!E32)</f>
        <v/>
      </c>
      <c r="D300" s="394" t="e">
        <f>INDEX($C$286:$C$351,MATCH(0,INDEX(COUNTIF($D$285:D299,$C$286:$C$351),),))</f>
        <v>#N/A</v>
      </c>
      <c r="E300" s="418" t="e">
        <f t="shared" si="19"/>
        <v>#N/A</v>
      </c>
      <c r="F300" s="386"/>
      <c r="Q300"/>
      <c r="R300" s="386"/>
      <c r="U300" s="369" t="str">
        <f>'7_Factores de emisión'!J345</f>
        <v>VIESGO ENERGíA, S.L.</v>
      </c>
      <c r="V300" s="372">
        <f>'7_Factores de emisión'!N345</f>
        <v>0.25999999046325684</v>
      </c>
      <c r="W300" s="369" t="str">
        <f>'7_Factores de emisión'!E469</f>
        <v>TELEFÓNICA SOLUCIONES DE INFORMÁTICA Y COMUNICACIONES DE ESPAÑA, S.A.U.</v>
      </c>
      <c r="X300" s="372">
        <f>'7_Factores de emisión'!H469</f>
        <v>0</v>
      </c>
      <c r="Y300" s="369" t="str">
        <f>'7_Factores de emisión'!J469</f>
        <v>HIDROELECTRICA DEL VALIRA, S.L.</v>
      </c>
      <c r="Z300" s="372">
        <f>'7_Factores de emisión'!N469</f>
        <v>0</v>
      </c>
      <c r="AA300" s="369" t="str">
        <f>'7_Factores de emisión'!E648</f>
        <v>GESTERNOVA, S.A.</v>
      </c>
      <c r="AB300" s="372">
        <f>'7_Factores de emisión'!H648</f>
        <v>0</v>
      </c>
      <c r="AD300" s="366" t="e">
        <f t="shared" ca="1" si="17"/>
        <v>#REF!</v>
      </c>
      <c r="AE300" s="367" t="e">
        <f t="shared" ca="1" si="18"/>
        <v>#REF!</v>
      </c>
    </row>
    <row r="301" spans="3:31" ht="16.5" x14ac:dyDescent="0.3">
      <c r="C301" s="465" t="str">
        <f>IF('2_Combustibles fósiles'!E33="","",'2_Combustibles fósiles'!E33)</f>
        <v/>
      </c>
      <c r="D301" s="394" t="e">
        <f>INDEX($C$286:$C$351,MATCH(0,INDEX(COUNTIF($D$285:D300,$C$286:$C$351),),))</f>
        <v>#N/A</v>
      </c>
      <c r="E301" s="418" t="e">
        <f t="shared" si="19"/>
        <v>#N/A</v>
      </c>
      <c r="F301" s="386"/>
      <c r="Q301"/>
      <c r="R301" s="386"/>
      <c r="U301" s="369" t="str">
        <f>'7_Factores de emisión'!J346</f>
        <v>WATIUM, S.L.</v>
      </c>
      <c r="V301" s="372">
        <f>'7_Factores de emisión'!N346</f>
        <v>0</v>
      </c>
      <c r="W301" s="369" t="str">
        <f>'7_Factores de emisión'!E470</f>
        <v>THE YELLOW ENERGY, S.L.</v>
      </c>
      <c r="X301" s="372">
        <f>'7_Factores de emisión'!H470</f>
        <v>0</v>
      </c>
      <c r="Y301" s="369" t="str">
        <f>'7_Factores de emisión'!J470</f>
        <v>HIDROELÉCTRICA EL CARMEN ENERGÍA, S.L.</v>
      </c>
      <c r="Z301" s="372">
        <f>'7_Factores de emisión'!N470</f>
        <v>0</v>
      </c>
      <c r="AA301" s="369" t="str">
        <f>'7_Factores de emisión'!E649</f>
        <v>GLOBAL BIOSFERA PROTEC, S.L.</v>
      </c>
      <c r="AB301" s="372">
        <f>'7_Factores de emisión'!H649</f>
        <v>0</v>
      </c>
      <c r="AD301" s="366" t="e">
        <f t="shared" ca="1" si="17"/>
        <v>#REF!</v>
      </c>
      <c r="AE301" s="367" t="e">
        <f t="shared" ca="1" si="18"/>
        <v>#REF!</v>
      </c>
    </row>
    <row r="302" spans="3:31" ht="16.5" x14ac:dyDescent="0.3">
      <c r="C302" s="465" t="str">
        <f>IF('2_Combustibles fósiles'!E34="","",'2_Combustibles fósiles'!E34)</f>
        <v/>
      </c>
      <c r="D302" s="394" t="e">
        <f>INDEX($C$286:$C$351,MATCH(0,INDEX(COUNTIF($D$285:D301,$C$286:$C$351),),))</f>
        <v>#N/A</v>
      </c>
      <c r="E302" s="418" t="e">
        <f t="shared" si="19"/>
        <v>#N/A</v>
      </c>
      <c r="F302" s="386"/>
      <c r="Q302"/>
      <c r="R302" s="386"/>
      <c r="U302" s="369" t="str">
        <f>'7_Factores de emisión'!J347</f>
        <v>WIND TO MARKET, S.A.</v>
      </c>
      <c r="V302" s="372">
        <f>'7_Factores de emisión'!N347</f>
        <v>0</v>
      </c>
      <c r="W302" s="369" t="str">
        <f>'7_Factores de emisión'!E471</f>
        <v>TRADE UNIVERSAL ENERGY, S.A.</v>
      </c>
      <c r="X302" s="372">
        <f>'7_Factores de emisión'!H471</f>
        <v>0</v>
      </c>
      <c r="Y302" s="369" t="str">
        <f>'7_Factores de emisión'!J471</f>
        <v>IBERDROLA CLIENTES, S.A.U.</v>
      </c>
      <c r="Z302" s="372">
        <f>'7_Factores de emisión'!N471</f>
        <v>0.27000001072883606</v>
      </c>
      <c r="AA302" s="369" t="str">
        <f>'7_Factores de emisión'!E650</f>
        <v>GLOBELIGHT ENERGY S.L</v>
      </c>
      <c r="AB302" s="372">
        <f>'7_Factores de emisión'!H650</f>
        <v>0.2199999988079071</v>
      </c>
      <c r="AD302" s="366" t="e">
        <f t="shared" ca="1" si="17"/>
        <v>#REF!</v>
      </c>
      <c r="AE302" s="367" t="e">
        <f t="shared" ca="1" si="18"/>
        <v>#REF!</v>
      </c>
    </row>
    <row r="303" spans="3:31" ht="16.5" x14ac:dyDescent="0.3">
      <c r="C303" s="465" t="str">
        <f>IF('2_Combustibles fósiles'!E35="","",'2_Combustibles fósiles'!E35)</f>
        <v/>
      </c>
      <c r="D303" s="394" t="e">
        <f>INDEX($C$286:$C$351,MATCH(0,INDEX(COUNTIF($D$285:D302,$C$286:$C$351),),))</f>
        <v>#N/A</v>
      </c>
      <c r="E303" s="418" t="e">
        <f t="shared" si="19"/>
        <v>#N/A</v>
      </c>
      <c r="F303" s="386"/>
      <c r="Q303"/>
      <c r="R303" s="386"/>
      <c r="U303" s="369" t="str">
        <f>'7_Factores de emisión'!J348</f>
        <v>ZENCER, S. COOP. AND</v>
      </c>
      <c r="V303" s="372">
        <f>'7_Factores de emisión'!N348</f>
        <v>0</v>
      </c>
      <c r="W303" s="369" t="str">
        <f>'7_Factores de emisión'!E472</f>
        <v>UNIELÉCTRICA ENERGÍA, S.A.</v>
      </c>
      <c r="X303" s="372">
        <f>'7_Factores de emisión'!H472</f>
        <v>0</v>
      </c>
      <c r="Y303" s="369" t="str">
        <f>'7_Factores de emisión'!J472</f>
        <v>IBERDROLA GENERACION ESPAÑA, S.A.U.</v>
      </c>
      <c r="Z303" s="372">
        <f>'7_Factores de emisión'!N472</f>
        <v>0</v>
      </c>
      <c r="AA303" s="369" t="str">
        <f>'7_Factores de emisión'!E651</f>
        <v>GNERA ENERGÍA Y TECNOLOGIA, S.L.</v>
      </c>
      <c r="AB303" s="372">
        <f>'7_Factores de emisión'!H651</f>
        <v>0</v>
      </c>
      <c r="AD303" s="366" t="e">
        <f t="shared" ca="1" si="17"/>
        <v>#REF!</v>
      </c>
      <c r="AE303" s="367" t="e">
        <f t="shared" ca="1" si="18"/>
        <v>#REF!</v>
      </c>
    </row>
    <row r="304" spans="3:31" ht="16.5" x14ac:dyDescent="0.3">
      <c r="C304" s="465" t="str">
        <f>IF('2_Combustibles fósiles'!E36="","",'2_Combustibles fósiles'!E36)</f>
        <v/>
      </c>
      <c r="D304" s="394" t="e">
        <f>INDEX($C$286:$C$351,MATCH(0,INDEX(COUNTIF($D$285:D303,$C$286:$C$351),),))</f>
        <v>#N/A</v>
      </c>
      <c r="E304" s="418" t="e">
        <f t="shared" si="19"/>
        <v>#N/A</v>
      </c>
      <c r="F304" s="386"/>
      <c r="Q304"/>
      <c r="R304" s="386"/>
      <c r="U304" s="373" t="s">
        <v>183</v>
      </c>
      <c r="V304" s="372">
        <f>'7_Factores de emisión'!J229</f>
        <v>0.36</v>
      </c>
      <c r="W304" s="369" t="str">
        <f>'7_Factores de emisión'!E473</f>
        <v>V3J INGENIERIA Y SERVICIOS, S.L.</v>
      </c>
      <c r="X304" s="372">
        <f>'7_Factores de emisión'!H473</f>
        <v>0.37000000476837158</v>
      </c>
      <c r="Y304" s="369" t="str">
        <f>'7_Factores de emisión'!J473</f>
        <v>IBERDROLA SERVICIOS ENERGETICOS, S.A.U.</v>
      </c>
      <c r="Z304" s="372">
        <f>'7_Factores de emisión'!N473</f>
        <v>0</v>
      </c>
      <c r="AA304" s="369" t="str">
        <f>'7_Factores de emisión'!E652</f>
        <v>GOIENER S.COOP</v>
      </c>
      <c r="AB304" s="372">
        <f>'7_Factores de emisión'!H652</f>
        <v>0</v>
      </c>
      <c r="AD304" s="366" t="e">
        <f t="shared" ca="1" si="17"/>
        <v>#REF!</v>
      </c>
      <c r="AE304" s="367" t="e">
        <f t="shared" ca="1" si="18"/>
        <v>#REF!</v>
      </c>
    </row>
    <row r="305" spans="3:31" ht="16.5" x14ac:dyDescent="0.3">
      <c r="C305" s="465" t="str">
        <f>IF('2_Combustibles fósiles'!E37="","",'2_Combustibles fósiles'!E37)</f>
        <v/>
      </c>
      <c r="D305" s="394" t="e">
        <f>INDEX($C$286:$C$351,MATCH(0,INDEX(COUNTIF($D$285:D304,$C$286:$C$351),),))</f>
        <v>#N/A</v>
      </c>
      <c r="E305" s="418" t="e">
        <f t="shared" si="19"/>
        <v>#N/A</v>
      </c>
      <c r="F305" s="386"/>
      <c r="Q305"/>
      <c r="R305" s="386"/>
      <c r="U305" s="373" t="s">
        <v>6</v>
      </c>
      <c r="V305" s="372">
        <f>V304</f>
        <v>0.36</v>
      </c>
      <c r="W305" s="369" t="str">
        <f>'7_Factores de emisión'!E474</f>
        <v>VIESGO ENERGÍA, S.L.</v>
      </c>
      <c r="X305" s="372">
        <f>'7_Factores de emisión'!H474</f>
        <v>0.31999999284744263</v>
      </c>
      <c r="Y305" s="369" t="str">
        <f>'7_Factores de emisión'!J474</f>
        <v>IBERELECTRICA COMERCIALIZADORA, S.L.</v>
      </c>
      <c r="Z305" s="372">
        <f>'7_Factores de emisión'!N474</f>
        <v>0.40999999642372131</v>
      </c>
      <c r="AA305" s="369" t="str">
        <f>'7_Factores de emisión'!E653</f>
        <v>GRUPO IBERSOGAS ENERGÍA, S.L.</v>
      </c>
      <c r="AB305" s="372">
        <f>'7_Factores de emisión'!H653</f>
        <v>0.31000000238418579</v>
      </c>
      <c r="AD305" s="366" t="e">
        <f t="shared" ca="1" si="17"/>
        <v>#REF!</v>
      </c>
      <c r="AE305" s="367" t="e">
        <f t="shared" ca="1" si="18"/>
        <v>#REF!</v>
      </c>
    </row>
    <row r="306" spans="3:31" ht="16.5" x14ac:dyDescent="0.3">
      <c r="C306" s="465" t="str">
        <f>IF('2_Combustibles fósiles'!E38="","",'2_Combustibles fósiles'!E38)</f>
        <v/>
      </c>
      <c r="D306" s="394" t="e">
        <f>INDEX($C$286:$C$351,MATCH(0,INDEX(COUNTIF($D$285:D305,$C$286:$C$351),),))</f>
        <v>#N/A</v>
      </c>
      <c r="E306" s="418" t="e">
        <f t="shared" si="19"/>
        <v>#N/A</v>
      </c>
      <c r="F306" s="386"/>
      <c r="G306" s="386"/>
      <c r="H306" s="386"/>
      <c r="I306" s="386"/>
      <c r="Q306"/>
      <c r="R306" s="386"/>
      <c r="V306" s="386"/>
      <c r="W306" s="369" t="str">
        <f>'7_Factores de emisión'!E475</f>
        <v>WATIUM, S.L.</v>
      </c>
      <c r="X306" s="372">
        <f>'7_Factores de emisión'!H475</f>
        <v>0</v>
      </c>
      <c r="Y306" s="369" t="str">
        <f>'7_Factores de emisión'!J475</f>
        <v>IM3 ENERGÍA, S.L.</v>
      </c>
      <c r="Z306" s="372">
        <f>'7_Factores de emisión'!N475</f>
        <v>0.31000000238418579</v>
      </c>
      <c r="AA306" s="369" t="str">
        <f>'7_Factores de emisión'!E654</f>
        <v>HELIA COOP V</v>
      </c>
      <c r="AB306" s="372">
        <f>'7_Factores de emisión'!H654</f>
        <v>0</v>
      </c>
      <c r="AD306" s="366" t="e">
        <f t="shared" ca="1" si="17"/>
        <v>#REF!</v>
      </c>
      <c r="AE306" s="367" t="e">
        <f t="shared" ca="1" si="18"/>
        <v>#REF!</v>
      </c>
    </row>
    <row r="307" spans="3:31" ht="16.5" x14ac:dyDescent="0.3">
      <c r="C307" s="465" t="str">
        <f>IF('2_Combustibles fósiles'!E39="","",'2_Combustibles fósiles'!E39)</f>
        <v/>
      </c>
      <c r="D307" s="394" t="e">
        <f>INDEX($C$286:$C$351,MATCH(0,INDEX(COUNTIF($D$285:D306,$C$286:$C$351),),))</f>
        <v>#N/A</v>
      </c>
      <c r="E307" s="418" t="e">
        <f t="shared" si="19"/>
        <v>#N/A</v>
      </c>
      <c r="F307" s="386"/>
      <c r="G307" s="386"/>
      <c r="H307" s="386"/>
      <c r="I307" s="386"/>
      <c r="Q307"/>
      <c r="R307" s="386"/>
      <c r="V307" s="386"/>
      <c r="W307" s="369" t="str">
        <f>'7_Factores de emisión'!E476</f>
        <v>WIND TO MARKET, S.A.</v>
      </c>
      <c r="X307" s="372">
        <f>'7_Factores de emisión'!H476</f>
        <v>0.18000000715255737</v>
      </c>
      <c r="Y307" s="369" t="str">
        <f>'7_Factores de emisión'!J476</f>
        <v>INDEXO ENERGÍA, S.L.</v>
      </c>
      <c r="Z307" s="372">
        <f>'7_Factores de emisión'!N476</f>
        <v>0.31000000238418579</v>
      </c>
      <c r="AA307" s="369" t="str">
        <f>'7_Factores de emisión'!E655</f>
        <v>HELIOELEC ENERGÍA ELECTRICA, S.L.</v>
      </c>
      <c r="AB307" s="372">
        <f>'7_Factores de emisión'!H655</f>
        <v>0</v>
      </c>
      <c r="AD307" s="366" t="e">
        <f t="shared" ca="1" si="17"/>
        <v>#REF!</v>
      </c>
      <c r="AE307" s="367" t="e">
        <f t="shared" ca="1" si="18"/>
        <v>#REF!</v>
      </c>
    </row>
    <row r="308" spans="3:31" ht="16.5" x14ac:dyDescent="0.3">
      <c r="C308" s="395" t="str">
        <f>IF('3_Fluorados'!E12="","",'3_Fluorados'!E12)</f>
        <v/>
      </c>
      <c r="D308" s="394" t="e">
        <f>INDEX($C$286:$C$351,MATCH(0,INDEX(COUNTIF($D$285:D307,$C$286:$C$351),),))</f>
        <v>#N/A</v>
      </c>
      <c r="E308" s="418" t="e">
        <f t="shared" si="19"/>
        <v>#N/A</v>
      </c>
      <c r="F308" s="386"/>
      <c r="G308" s="386"/>
      <c r="H308" s="386"/>
      <c r="I308" s="386"/>
      <c r="Q308"/>
      <c r="R308" s="386"/>
      <c r="V308" s="386"/>
      <c r="W308" s="373" t="s">
        <v>183</v>
      </c>
      <c r="X308" s="372">
        <f>'7_Factores de emisión'!E352</f>
        <v>0.43</v>
      </c>
      <c r="Y308" s="369" t="str">
        <f>'7_Factores de emisión'!J477</f>
        <v>INER ENERGÍA CASTILLA LA MANCHA, S.L.</v>
      </c>
      <c r="Z308" s="372">
        <f>'7_Factores de emisión'!N477</f>
        <v>0.40999999642372131</v>
      </c>
      <c r="AA308" s="369" t="str">
        <f>'7_Factores de emisión'!E656</f>
        <v>HIDROELECTRICA DEL VALIRA, S.L.</v>
      </c>
      <c r="AB308" s="372">
        <f>'7_Factores de emisión'!H656</f>
        <v>0</v>
      </c>
      <c r="AD308" s="366" t="e">
        <f t="shared" ca="1" si="17"/>
        <v>#REF!</v>
      </c>
      <c r="AE308" s="367" t="e">
        <f t="shared" ca="1" si="18"/>
        <v>#REF!</v>
      </c>
    </row>
    <row r="309" spans="3:31" ht="16.5" x14ac:dyDescent="0.3">
      <c r="C309" s="395" t="str">
        <f>IF('3_Fluorados'!E13="","",'3_Fluorados'!E13)</f>
        <v/>
      </c>
      <c r="D309" s="394" t="e">
        <f>INDEX($C$286:$C$351,MATCH(0,INDEX(COUNTIF($D$285:D308,$C$286:$C$351),),))</f>
        <v>#N/A</v>
      </c>
      <c r="E309" s="418" t="e">
        <f t="shared" si="19"/>
        <v>#N/A</v>
      </c>
      <c r="F309" s="386"/>
      <c r="G309" s="386"/>
      <c r="H309" s="386"/>
      <c r="I309" s="386"/>
      <c r="Q309"/>
      <c r="R309" s="386"/>
      <c r="V309" s="386"/>
      <c r="W309" s="373" t="s">
        <v>6</v>
      </c>
      <c r="X309" s="372">
        <f>X308</f>
        <v>0.43</v>
      </c>
      <c r="Y309" s="369" t="str">
        <f>'7_Factores de emisión'!J478</f>
        <v>INICIATIVA E. NOVA, S.L.</v>
      </c>
      <c r="Z309" s="372">
        <f>'7_Factores de emisión'!N478</f>
        <v>0</v>
      </c>
      <c r="AA309" s="369" t="str">
        <f>'7_Factores de emisión'!E657</f>
        <v>HIDROELÉCTRICA EL CARMEN ENERGÍA, S.L.</v>
      </c>
      <c r="AB309" s="372">
        <f>'7_Factores de emisión'!H657</f>
        <v>0</v>
      </c>
      <c r="AD309" s="366" t="e">
        <f t="shared" ca="1" si="17"/>
        <v>#REF!</v>
      </c>
      <c r="AE309" s="367" t="e">
        <f t="shared" ca="1" si="18"/>
        <v>#REF!</v>
      </c>
    </row>
    <row r="310" spans="3:31" ht="16.5" x14ac:dyDescent="0.3">
      <c r="C310" s="395" t="str">
        <f>IF('3_Fluorados'!E14="","",'3_Fluorados'!E14)</f>
        <v/>
      </c>
      <c r="D310" s="394" t="e">
        <f>INDEX($C$286:$C$351,MATCH(0,INDEX(COUNTIF($D$285:D309,$C$286:$C$351),),))</f>
        <v>#N/A</v>
      </c>
      <c r="E310" s="418" t="e">
        <f t="shared" si="19"/>
        <v>#N/A</v>
      </c>
      <c r="F310" s="386"/>
      <c r="G310" s="386"/>
      <c r="H310" s="386"/>
      <c r="I310" s="386"/>
      <c r="Q310"/>
      <c r="R310" s="386"/>
      <c r="V310" s="386"/>
      <c r="W310" s="386"/>
      <c r="X310" s="386"/>
      <c r="Y310" s="369" t="str">
        <f>'7_Factores de emisión'!J479</f>
        <v>INTEGRACION EUROPEA DE ENERGÍA SUR, S.L.</v>
      </c>
      <c r="Z310" s="372">
        <f>'7_Factores de emisión'!N479</f>
        <v>0.40999999642372131</v>
      </c>
      <c r="AA310" s="369" t="str">
        <f>'7_Factores de emisión'!E658</f>
        <v>IBERCOEN ENERGÍA, S.A.</v>
      </c>
      <c r="AB310" s="372">
        <f>'7_Factores de emisión'!H658</f>
        <v>0</v>
      </c>
      <c r="AD310" s="366" t="e">
        <f t="shared" ca="1" si="17"/>
        <v>#REF!</v>
      </c>
      <c r="AE310" s="367" t="e">
        <f t="shared" ca="1" si="18"/>
        <v>#REF!</v>
      </c>
    </row>
    <row r="311" spans="3:31" ht="16.5" x14ac:dyDescent="0.3">
      <c r="C311" s="395" t="str">
        <f>IF('3_Fluorados'!E15="","",'3_Fluorados'!E15)</f>
        <v/>
      </c>
      <c r="D311" s="394" t="e">
        <f>INDEX($C$286:$C$351,MATCH(0,INDEX(COUNTIF($D$285:D310,$C$286:$C$351),),))</f>
        <v>#N/A</v>
      </c>
      <c r="E311" s="418" t="e">
        <f t="shared" si="19"/>
        <v>#N/A</v>
      </c>
      <c r="F311" s="386"/>
      <c r="G311" s="386"/>
      <c r="H311" s="386"/>
      <c r="I311" s="386"/>
      <c r="Q311"/>
      <c r="R311" s="386"/>
      <c r="V311" s="386"/>
      <c r="W311" s="386"/>
      <c r="X311" s="386"/>
      <c r="Y311" s="369" t="str">
        <f>'7_Factores de emisión'!J480</f>
        <v>INTEGRACIÓN EUROPEA DE ENERGÍA, S.A.U.</v>
      </c>
      <c r="Z311" s="372">
        <f>'7_Factores de emisión'!N480</f>
        <v>0.40999999642372131</v>
      </c>
      <c r="AA311" s="369" t="str">
        <f>'7_Factores de emisión'!E659</f>
        <v>IBERDROLA CLIENTES, S.A.U.</v>
      </c>
      <c r="AB311" s="372">
        <f>'7_Factores de emisión'!H659</f>
        <v>0.20000000298023224</v>
      </c>
      <c r="AD311" s="366" t="e">
        <f t="shared" ca="1" si="17"/>
        <v>#REF!</v>
      </c>
      <c r="AE311" s="367" t="e">
        <f t="shared" ca="1" si="18"/>
        <v>#REF!</v>
      </c>
    </row>
    <row r="312" spans="3:31" ht="16.5" x14ac:dyDescent="0.3">
      <c r="C312" s="395" t="str">
        <f>IF('3_Fluorados'!E16="","",'3_Fluorados'!E16)</f>
        <v/>
      </c>
      <c r="D312" s="394" t="e">
        <f>INDEX($C$286:$C$351,MATCH(0,INDEX(COUNTIF($D$285:D311,$C$286:$C$351),),))</f>
        <v>#N/A</v>
      </c>
      <c r="E312" s="418" t="e">
        <f t="shared" si="19"/>
        <v>#N/A</v>
      </c>
      <c r="F312" s="386"/>
      <c r="G312" s="386"/>
      <c r="H312" s="386"/>
      <c r="I312" s="386"/>
      <c r="Q312"/>
      <c r="R312" s="386"/>
      <c r="V312" s="386"/>
      <c r="W312" s="386"/>
      <c r="X312" s="386"/>
      <c r="Y312" s="369" t="str">
        <f>'7_Factores de emisión'!J481</f>
        <v>KILOWATIOS VERDES, S.L.</v>
      </c>
      <c r="Z312" s="372">
        <f>'7_Factores de emisión'!N481</f>
        <v>9.9999997764825821E-3</v>
      </c>
      <c r="AA312" s="369" t="str">
        <f>'7_Factores de emisión'!E660</f>
        <v>IBERDROLA GENERACION ESPAÑA, S.A.U.</v>
      </c>
      <c r="AB312" s="372">
        <f>'7_Factores de emisión'!H660</f>
        <v>0</v>
      </c>
      <c r="AD312" s="366" t="e">
        <f t="shared" ca="1" si="17"/>
        <v>#REF!</v>
      </c>
      <c r="AE312" s="367" t="e">
        <f t="shared" ca="1" si="18"/>
        <v>#REF!</v>
      </c>
    </row>
    <row r="313" spans="3:31" ht="16.5" x14ac:dyDescent="0.3">
      <c r="C313" s="395" t="str">
        <f>IF('3_Fluorados'!E17="","",'3_Fluorados'!E17)</f>
        <v/>
      </c>
      <c r="D313" s="394" t="e">
        <f>INDEX($C$286:$C$351,MATCH(0,INDEX(COUNTIF($D$285:D312,$C$286:$C$351),),))</f>
        <v>#N/A</v>
      </c>
      <c r="E313" s="418" t="e">
        <f t="shared" si="19"/>
        <v>#N/A</v>
      </c>
      <c r="F313" s="386"/>
      <c r="G313" s="386"/>
      <c r="H313" s="386"/>
      <c r="I313" s="386"/>
      <c r="Q313"/>
      <c r="R313" s="386"/>
      <c r="V313" s="386"/>
      <c r="W313" s="386"/>
      <c r="X313" s="386"/>
      <c r="Y313" s="369" t="str">
        <f>'7_Factores de emisión'!J482</f>
        <v>LA UNION ELECTRO INDUSTRIAL, S.L.U.</v>
      </c>
      <c r="Z313" s="372">
        <f>'7_Factores de emisión'!N482</f>
        <v>0</v>
      </c>
      <c r="AA313" s="369" t="str">
        <f>'7_Factores de emisión'!E661</f>
        <v>IBERDROLA SERVICIOS ENERGETICOS, S.A.U.</v>
      </c>
      <c r="AB313" s="372">
        <f>'7_Factores de emisión'!H661</f>
        <v>0</v>
      </c>
      <c r="AD313" s="366" t="e">
        <f t="shared" ca="1" si="17"/>
        <v>#REF!</v>
      </c>
      <c r="AE313" s="367" t="e">
        <f t="shared" ca="1" si="18"/>
        <v>#REF!</v>
      </c>
    </row>
    <row r="314" spans="3:31" ht="16.5" x14ac:dyDescent="0.3">
      <c r="C314" s="395" t="str">
        <f>IF('3_Fluorados'!E18="","",'3_Fluorados'!E18)</f>
        <v/>
      </c>
      <c r="D314" s="394" t="e">
        <f>INDEX($C$286:$C$351,MATCH(0,INDEX(COUNTIF($D$285:D313,$C$286:$C$351),),))</f>
        <v>#N/A</v>
      </c>
      <c r="E314" s="418" t="e">
        <f t="shared" si="19"/>
        <v>#N/A</v>
      </c>
      <c r="F314" s="386"/>
      <c r="G314" s="386"/>
      <c r="H314" s="386"/>
      <c r="I314" s="386"/>
      <c r="Q314"/>
      <c r="R314" s="386"/>
      <c r="V314" s="386"/>
      <c r="W314" s="386"/>
      <c r="X314" s="386"/>
      <c r="Y314" s="369" t="str">
        <f>'7_Factores de emisión'!J483</f>
        <v>LEDESMA COMERCIALIZADORA ELÉCTRICA, S.L.</v>
      </c>
      <c r="Z314" s="372">
        <f>'7_Factores de emisión'!N483</f>
        <v>0</v>
      </c>
      <c r="AA314" s="369" t="str">
        <f>'7_Factores de emisión'!E662</f>
        <v>IBERELECTRICA COMERCIALIZADORA, S.L.</v>
      </c>
      <c r="AB314" s="372">
        <f>'7_Factores de emisión'!H662</f>
        <v>0.31000000238418579</v>
      </c>
      <c r="AD314" s="366" t="e">
        <f t="shared" ca="1" si="17"/>
        <v>#REF!</v>
      </c>
      <c r="AE314" s="367" t="e">
        <f t="shared" ca="1" si="18"/>
        <v>#REF!</v>
      </c>
    </row>
    <row r="315" spans="3:31" ht="16.5" x14ac:dyDescent="0.3">
      <c r="C315" s="395" t="str">
        <f>IF('3_Fluorados'!E19="","",'3_Fluorados'!E19)</f>
        <v/>
      </c>
      <c r="D315" s="394" t="e">
        <f>INDEX($C$286:$C$351,MATCH(0,INDEX(COUNTIF($D$285:D314,$C$286:$C$351),),))</f>
        <v>#N/A</v>
      </c>
      <c r="E315" s="418" t="e">
        <f t="shared" si="19"/>
        <v>#N/A</v>
      </c>
      <c r="F315" s="386"/>
      <c r="G315" s="386"/>
      <c r="H315" s="386"/>
      <c r="I315" s="386"/>
      <c r="Q315"/>
      <c r="R315" s="386"/>
      <c r="V315" s="386"/>
      <c r="W315" s="386"/>
      <c r="X315" s="386"/>
      <c r="Y315" s="369" t="str">
        <f>'7_Factores de emisión'!J484</f>
        <v>LONJAS TECNOLOGIA, S.A.</v>
      </c>
      <c r="Z315" s="372">
        <f>'7_Factores de emisión'!N484</f>
        <v>0.34000000357627869</v>
      </c>
      <c r="AA315" s="369" t="str">
        <f>'7_Factores de emisión'!E663</f>
        <v>IM3 ENERGÍA, S.L.</v>
      </c>
      <c r="AB315" s="372">
        <f>'7_Factores de emisión'!H663</f>
        <v>0</v>
      </c>
      <c r="AD315" s="366" t="e">
        <f t="shared" ref="AD315:AD378" ca="1" si="20">INDIRECT("_Com"&amp;$F$2)</f>
        <v>#REF!</v>
      </c>
      <c r="AE315" s="367" t="e">
        <f t="shared" ref="AE315:AE378" ca="1" si="21">INDIRECT("_Mix"&amp;$F$2)</f>
        <v>#REF!</v>
      </c>
    </row>
    <row r="316" spans="3:31" ht="16.5" x14ac:dyDescent="0.3">
      <c r="C316" s="395" t="str">
        <f>IF('3_Fluorados'!E20="","",'3_Fluorados'!E20)</f>
        <v/>
      </c>
      <c r="D316" s="394" t="e">
        <f>INDEX($C$286:$C$351,MATCH(0,INDEX(COUNTIF($D$285:D315,$C$286:$C$351),),))</f>
        <v>#N/A</v>
      </c>
      <c r="E316" s="418" t="e">
        <f t="shared" si="19"/>
        <v>#N/A</v>
      </c>
      <c r="F316" s="386"/>
      <c r="G316" s="386"/>
      <c r="H316" s="386"/>
      <c r="I316" s="386"/>
      <c r="Q316"/>
      <c r="R316" s="386"/>
      <c r="V316" s="386"/>
      <c r="W316" s="386"/>
      <c r="X316" s="386"/>
      <c r="Y316" s="369" t="str">
        <f>'7_Factores de emisión'!J485</f>
        <v>LUBALOO, S.L.</v>
      </c>
      <c r="Z316" s="372">
        <f>'7_Factores de emisión'!N485</f>
        <v>0</v>
      </c>
      <c r="AA316" s="369" t="str">
        <f>'7_Factores de emisión'!E664</f>
        <v>INDEXO ENERGÍA, S.L.</v>
      </c>
      <c r="AB316" s="372">
        <f>'7_Factores de emisión'!H664</f>
        <v>0.12999999523162842</v>
      </c>
      <c r="AD316" s="366" t="e">
        <f t="shared" ca="1" si="20"/>
        <v>#REF!</v>
      </c>
      <c r="AE316" s="367" t="e">
        <f t="shared" ca="1" si="21"/>
        <v>#REF!</v>
      </c>
    </row>
    <row r="317" spans="3:31" ht="16.5" x14ac:dyDescent="0.3">
      <c r="C317" s="395" t="str">
        <f>IF('3_Fluorados'!E21="","",'3_Fluorados'!E21)</f>
        <v/>
      </c>
      <c r="D317" s="394" t="e">
        <f>INDEX($C$286:$C$351,MATCH(0,INDEX(COUNTIF($D$285:D316,$C$286:$C$351),),))</f>
        <v>#N/A</v>
      </c>
      <c r="E317" s="418" t="e">
        <f t="shared" si="19"/>
        <v>#N/A</v>
      </c>
      <c r="F317" s="386"/>
      <c r="G317" s="386"/>
      <c r="H317" s="386"/>
      <c r="I317" s="386"/>
      <c r="Q317"/>
      <c r="R317" s="386"/>
      <c r="Y317" s="369" t="str">
        <f>'7_Factores de emisión'!J486</f>
        <v>MEGARA ENERGÍA SOCIEDAD COOPERATIVA CYL</v>
      </c>
      <c r="Z317" s="372">
        <f>'7_Factores de emisión'!N486</f>
        <v>0</v>
      </c>
      <c r="AA317" s="369" t="str">
        <f>'7_Factores de emisión'!E665</f>
        <v>INER ENERGÍA CASTILLA LA MANCHA, S.L.</v>
      </c>
      <c r="AB317" s="372">
        <f>'7_Factores de emisión'!H665</f>
        <v>0.28999999165534973</v>
      </c>
      <c r="AD317" s="366" t="e">
        <f t="shared" ca="1" si="20"/>
        <v>#REF!</v>
      </c>
      <c r="AE317" s="367" t="e">
        <f t="shared" ca="1" si="21"/>
        <v>#REF!</v>
      </c>
    </row>
    <row r="318" spans="3:31" ht="16.5" x14ac:dyDescent="0.3">
      <c r="C318" s="395" t="str">
        <f>IF('3_Fluorados'!E22="","",'3_Fluorados'!E22)</f>
        <v/>
      </c>
      <c r="D318" s="394" t="e">
        <f>INDEX($C$286:$C$351,MATCH(0,INDEX(COUNTIF($D$285:D317,$C$286:$C$351),),))</f>
        <v>#N/A</v>
      </c>
      <c r="E318" s="418" t="e">
        <f t="shared" si="19"/>
        <v>#N/A</v>
      </c>
      <c r="F318" s="386"/>
      <c r="G318" s="386"/>
      <c r="H318" s="386"/>
      <c r="I318" s="386"/>
      <c r="Q318"/>
      <c r="R318" s="386"/>
      <c r="Y318" s="369" t="str">
        <f>'7_Factores de emisión'!J487</f>
        <v>MULTIENERGÍA VERDE, S.L.</v>
      </c>
      <c r="Z318" s="372">
        <f>'7_Factores de emisión'!N487</f>
        <v>2.9999999329447746E-2</v>
      </c>
      <c r="AA318" s="369" t="str">
        <f>'7_Factores de emisión'!E666</f>
        <v>INICIATIVA E. NOVA, S.L.</v>
      </c>
      <c r="AB318" s="372">
        <f>'7_Factores de emisión'!H666</f>
        <v>0</v>
      </c>
      <c r="AD318" s="366" t="e">
        <f t="shared" ca="1" si="20"/>
        <v>#REF!</v>
      </c>
      <c r="AE318" s="367" t="e">
        <f t="shared" ca="1" si="21"/>
        <v>#REF!</v>
      </c>
    </row>
    <row r="319" spans="3:31" ht="16.5" x14ac:dyDescent="0.3">
      <c r="C319" s="395" t="str">
        <f>IF('3_Fluorados'!E23="","",'3_Fluorados'!E23)</f>
        <v/>
      </c>
      <c r="D319" s="394" t="e">
        <f>INDEX($C$286:$C$351,MATCH(0,INDEX(COUNTIF($D$285:D318,$C$286:$C$351),),))</f>
        <v>#N/A</v>
      </c>
      <c r="E319" s="418" t="e">
        <f t="shared" si="19"/>
        <v>#N/A</v>
      </c>
      <c r="F319" s="386"/>
      <c r="G319" s="386"/>
      <c r="H319" s="386"/>
      <c r="I319" s="386"/>
      <c r="Q319"/>
      <c r="R319" s="386"/>
      <c r="Y319" s="369" t="str">
        <f>'7_Factores de emisión'!J488</f>
        <v>NABALIA ENERGÍA 2000, S.A.</v>
      </c>
      <c r="Z319" s="372">
        <f>'7_Factores de emisión'!N488</f>
        <v>0.31000000238418579</v>
      </c>
      <c r="AA319" s="369" t="str">
        <f>'7_Factores de emisión'!E667</f>
        <v>INNOVA DESARROLLO Y EFICIENCIA ENERGÉTICA, S.L.</v>
      </c>
      <c r="AB319" s="372">
        <f>'7_Factores de emisión'!H667</f>
        <v>0</v>
      </c>
      <c r="AD319" s="366" t="e">
        <f t="shared" ca="1" si="20"/>
        <v>#REF!</v>
      </c>
      <c r="AE319" s="367" t="e">
        <f t="shared" ca="1" si="21"/>
        <v>#REF!</v>
      </c>
    </row>
    <row r="320" spans="3:31" ht="16.5" x14ac:dyDescent="0.3">
      <c r="C320" s="395" t="str">
        <f>IF('3_Fluorados'!E24="","",'3_Fluorados'!E24)</f>
        <v/>
      </c>
      <c r="D320" s="394" t="e">
        <f>INDEX($C$286:$C$351,MATCH(0,INDEX(COUNTIF($D$285:D319,$C$286:$C$351),),))</f>
        <v>#N/A</v>
      </c>
      <c r="E320" s="418" t="e">
        <f t="shared" si="19"/>
        <v>#N/A</v>
      </c>
      <c r="F320" s="386"/>
      <c r="G320" s="386"/>
      <c r="H320" s="386"/>
      <c r="I320" s="386"/>
      <c r="Q320"/>
      <c r="R320" s="386"/>
      <c r="Y320" s="369" t="str">
        <f>'7_Factores de emisión'!J489</f>
        <v>NEXUS ENERGÍA, S.A.</v>
      </c>
      <c r="Z320" s="372">
        <f>'7_Factores de emisión'!N489</f>
        <v>0</v>
      </c>
      <c r="AA320" s="369" t="str">
        <f>'7_Factores de emisión'!E668</f>
        <v>INTEGRACIÓN EUROPEA DE ENERGÍA, S.A.U.</v>
      </c>
      <c r="AB320" s="372">
        <f>'7_Factores de emisión'!H668</f>
        <v>0.31000000238418579</v>
      </c>
      <c r="AD320" s="366" t="e">
        <f t="shared" ca="1" si="20"/>
        <v>#REF!</v>
      </c>
      <c r="AE320" s="367" t="e">
        <f t="shared" ca="1" si="21"/>
        <v>#REF!</v>
      </c>
    </row>
    <row r="321" spans="3:31" ht="16.5" x14ac:dyDescent="0.3">
      <c r="C321" s="395" t="str">
        <f>IF('3_Fluorados'!E25="","",'3_Fluorados'!E25)</f>
        <v/>
      </c>
      <c r="D321" s="394" t="e">
        <f>INDEX($C$286:$C$351,MATCH(0,INDEX(COUNTIF($D$285:D320,$C$286:$C$351),),))</f>
        <v>#N/A</v>
      </c>
      <c r="E321" s="418" t="e">
        <f t="shared" si="19"/>
        <v>#N/A</v>
      </c>
      <c r="F321" s="386"/>
      <c r="G321" s="386"/>
      <c r="H321" s="386"/>
      <c r="I321" s="386"/>
      <c r="Q321"/>
      <c r="R321" s="386"/>
      <c r="Y321" s="369" t="str">
        <f>'7_Factores de emisión'!J490</f>
        <v>NINOBE SERVICIOS ENERGÉTICOS, S.L.</v>
      </c>
      <c r="Z321" s="372">
        <f>'7_Factores de emisión'!N490</f>
        <v>0.37000000476837158</v>
      </c>
      <c r="AA321" s="369" t="str">
        <f>'7_Factores de emisión'!E669</f>
        <v>INTEGRACION EUROPEA DE ENERGÍA SUR, S.L.</v>
      </c>
      <c r="AB321" s="372">
        <f>'7_Factores de emisión'!H669</f>
        <v>0.30000001192092896</v>
      </c>
      <c r="AD321" s="366" t="e">
        <f t="shared" ca="1" si="20"/>
        <v>#REF!</v>
      </c>
      <c r="AE321" s="367" t="e">
        <f t="shared" ca="1" si="21"/>
        <v>#REF!</v>
      </c>
    </row>
    <row r="322" spans="3:31" ht="16.5" x14ac:dyDescent="0.3">
      <c r="C322" s="395" t="str">
        <f>IF('3_Fluorados'!E26="","",'3_Fluorados'!E26)</f>
        <v/>
      </c>
      <c r="D322" s="394" t="e">
        <f>INDEX($C$286:$C$351,MATCH(0,INDEX(COUNTIF($D$285:D321,$C$286:$C$351),),))</f>
        <v>#N/A</v>
      </c>
      <c r="E322" s="418" t="e">
        <f t="shared" si="19"/>
        <v>#N/A</v>
      </c>
      <c r="F322" s="386"/>
      <c r="G322" s="386"/>
      <c r="H322" s="386"/>
      <c r="I322" s="386"/>
      <c r="Q322"/>
      <c r="R322" s="386"/>
      <c r="Y322" s="369" t="str">
        <f>'7_Factores de emisión'!J491</f>
        <v>NOBE SOLUCIONES Y ENERGÍA</v>
      </c>
      <c r="Z322" s="372">
        <f>'7_Factores de emisión'!N491</f>
        <v>0</v>
      </c>
      <c r="AA322" s="369" t="str">
        <f>'7_Factores de emisión'!E670</f>
        <v>INTELIGENCIA PARA EL AHORRO ENERGÉTICO, S.L.</v>
      </c>
      <c r="AB322" s="372">
        <f>'7_Factores de emisión'!H670</f>
        <v>0</v>
      </c>
      <c r="AD322" s="366" t="e">
        <f t="shared" ca="1" si="20"/>
        <v>#REF!</v>
      </c>
      <c r="AE322" s="367" t="e">
        <f t="shared" ca="1" si="21"/>
        <v>#REF!</v>
      </c>
    </row>
    <row r="323" spans="3:31" ht="16.5" x14ac:dyDescent="0.3">
      <c r="C323" s="395" t="str">
        <f>IF('3_Fluorados'!E27="","",'3_Fluorados'!E27)</f>
        <v/>
      </c>
      <c r="D323" s="394" t="e">
        <f>INDEX($C$286:$C$351,MATCH(0,INDEX(COUNTIF($D$285:D322,$C$286:$C$351),),))</f>
        <v>#N/A</v>
      </c>
      <c r="E323" s="418" t="e">
        <f t="shared" si="19"/>
        <v>#N/A</v>
      </c>
      <c r="F323" s="386"/>
      <c r="G323" s="386"/>
      <c r="H323" s="386"/>
      <c r="I323" s="386"/>
      <c r="Q323"/>
      <c r="R323" s="386"/>
      <c r="Y323" s="369" t="str">
        <f>'7_Factores de emisión'!J492</f>
        <v>NOSA ENERXIA SOCIEDADE COOP GALEGA</v>
      </c>
      <c r="Z323" s="372">
        <f>'7_Factores de emisión'!N492</f>
        <v>0</v>
      </c>
      <c r="AA323" s="369" t="str">
        <f>'7_Factores de emisión'!E671</f>
        <v>KILOWATIOS VERDES, S.L.</v>
      </c>
      <c r="AB323" s="372">
        <f>'7_Factores de emisión'!H671</f>
        <v>0.10999999940395355</v>
      </c>
      <c r="AD323" s="366" t="e">
        <f t="shared" ca="1" si="20"/>
        <v>#REF!</v>
      </c>
      <c r="AE323" s="367" t="e">
        <f t="shared" ca="1" si="21"/>
        <v>#REF!</v>
      </c>
    </row>
    <row r="324" spans="3:31" ht="16.5" x14ac:dyDescent="0.3">
      <c r="C324" s="395" t="str">
        <f>IF('3_Fluorados'!E28="","",'3_Fluorados'!E28)</f>
        <v/>
      </c>
      <c r="D324" s="394" t="e">
        <f>INDEX($C$286:$C$351,MATCH(0,INDEX(COUNTIF($D$285:D323,$C$286:$C$351),),))</f>
        <v>#N/A</v>
      </c>
      <c r="E324" s="418" t="e">
        <f t="shared" si="19"/>
        <v>#N/A</v>
      </c>
      <c r="F324" s="386"/>
      <c r="G324" s="386"/>
      <c r="H324" s="386"/>
      <c r="I324" s="386"/>
      <c r="Q324"/>
      <c r="R324" s="386"/>
      <c r="Y324" s="369" t="str">
        <f>'7_Factores de emisión'!J493</f>
        <v>ODF ENERGÍA LIBRE COMERCIALIZADORA, S.L.</v>
      </c>
      <c r="Z324" s="372">
        <f>'7_Factores de emisión'!N493</f>
        <v>0</v>
      </c>
      <c r="AA324" s="369" t="str">
        <f>'7_Factores de emisión'!E672</f>
        <v>KISHOA, S.L.</v>
      </c>
      <c r="AB324" s="372">
        <f>'7_Factores de emisión'!H672</f>
        <v>0</v>
      </c>
      <c r="AD324" s="366" t="e">
        <f t="shared" ca="1" si="20"/>
        <v>#REF!</v>
      </c>
      <c r="AE324" s="367" t="e">
        <f t="shared" ca="1" si="21"/>
        <v>#REF!</v>
      </c>
    </row>
    <row r="325" spans="3:31" ht="16.5" x14ac:dyDescent="0.3">
      <c r="C325" s="395" t="str">
        <f>IF('3_Fluorados'!E29="","",'3_Fluorados'!E29)</f>
        <v/>
      </c>
      <c r="D325" s="394" t="e">
        <f>INDEX($C$286:$C$351,MATCH(0,INDEX(COUNTIF($D$285:D324,$C$286:$C$351),),))</f>
        <v>#N/A</v>
      </c>
      <c r="E325" s="418" t="e">
        <f t="shared" si="19"/>
        <v>#N/A</v>
      </c>
      <c r="F325" s="386"/>
      <c r="G325" s="386"/>
      <c r="H325" s="386"/>
      <c r="I325" s="386"/>
      <c r="Q325"/>
      <c r="R325" s="386"/>
      <c r="Y325" s="369" t="str">
        <f>'7_Factores de emisión'!J494</f>
        <v>ON DEMAND FACILITIES, S.L.U.</v>
      </c>
      <c r="Z325" s="372">
        <f>'7_Factores de emisión'!N494</f>
        <v>0</v>
      </c>
      <c r="AA325" s="369" t="str">
        <f>'7_Factores de emisión'!E673</f>
        <v>LA CORRIENTE SOCIEDAD COOPERATIVA</v>
      </c>
      <c r="AB325" s="372">
        <f>'7_Factores de emisión'!H673</f>
        <v>0</v>
      </c>
      <c r="AD325" s="366" t="e">
        <f t="shared" ca="1" si="20"/>
        <v>#REF!</v>
      </c>
      <c r="AE325" s="367" t="e">
        <f t="shared" ca="1" si="21"/>
        <v>#REF!</v>
      </c>
    </row>
    <row r="326" spans="3:31" ht="16.5" x14ac:dyDescent="0.3">
      <c r="C326" s="395" t="str">
        <f>IF('3_Fluorados'!E30="","",'3_Fluorados'!E30)</f>
        <v/>
      </c>
      <c r="D326" s="394" t="e">
        <f>INDEX($C$286:$C$351,MATCH(0,INDEX(COUNTIF($D$285:D325,$C$286:$C$351),),))</f>
        <v>#N/A</v>
      </c>
      <c r="E326" s="418" t="e">
        <f t="shared" si="19"/>
        <v>#N/A</v>
      </c>
      <c r="F326" s="386"/>
      <c r="G326" s="386"/>
      <c r="H326" s="386"/>
      <c r="I326" s="386"/>
      <c r="Q326"/>
      <c r="R326" s="386"/>
      <c r="Y326" s="369" t="str">
        <f>'7_Factores de emisión'!J495</f>
        <v>PEPEENERGY</v>
      </c>
      <c r="Z326" s="372">
        <f>'7_Factores de emisión'!N495</f>
        <v>0</v>
      </c>
      <c r="AA326" s="369" t="str">
        <f>'7_Factores de emisión'!E674</f>
        <v>LA UNION ELECTRO INDUSTRIAL, S.L.U.</v>
      </c>
      <c r="AB326" s="372">
        <f>'7_Factores de emisión'!H674</f>
        <v>0</v>
      </c>
      <c r="AD326" s="366" t="e">
        <f t="shared" ca="1" si="20"/>
        <v>#REF!</v>
      </c>
      <c r="AE326" s="367" t="e">
        <f t="shared" ca="1" si="21"/>
        <v>#REF!</v>
      </c>
    </row>
    <row r="327" spans="3:31" ht="16.5" x14ac:dyDescent="0.3">
      <c r="C327" s="395" t="str">
        <f>IF('3_Fluorados'!E31="","",'3_Fluorados'!E31)</f>
        <v/>
      </c>
      <c r="D327" s="394" t="e">
        <f>INDEX($C$286:$C$351,MATCH(0,INDEX(COUNTIF($D$285:D326,$C$286:$C$351),),))</f>
        <v>#N/A</v>
      </c>
      <c r="E327" s="418" t="e">
        <f t="shared" si="19"/>
        <v>#N/A</v>
      </c>
      <c r="F327" s="386"/>
      <c r="G327" s="386"/>
      <c r="H327" s="386"/>
      <c r="I327" s="386"/>
      <c r="Q327"/>
      <c r="R327" s="386"/>
      <c r="Y327" s="369" t="str">
        <f>'7_Factores de emisión'!J496</f>
        <v>PETRO NAVARRA, S.L.</v>
      </c>
      <c r="Z327" s="372">
        <f>'7_Factores de emisión'!N496</f>
        <v>0</v>
      </c>
      <c r="AA327" s="369" t="str">
        <f>'7_Factores de emisión'!E675</f>
        <v>LONJAS TECNOLOGIA, S.A.</v>
      </c>
      <c r="AB327" s="372">
        <f>'7_Factores de emisión'!H675</f>
        <v>0.25</v>
      </c>
      <c r="AD327" s="366" t="e">
        <f t="shared" ca="1" si="20"/>
        <v>#REF!</v>
      </c>
      <c r="AE327" s="367" t="e">
        <f t="shared" ca="1" si="21"/>
        <v>#REF!</v>
      </c>
    </row>
    <row r="328" spans="3:31" ht="16.5" x14ac:dyDescent="0.3">
      <c r="C328" s="395" t="str">
        <f>IF('3_Fluorados'!E32="","",'3_Fluorados'!E32)</f>
        <v/>
      </c>
      <c r="D328" s="394" t="e">
        <f>INDEX($C$286:$C$351,MATCH(0,INDEX(COUNTIF($D$285:D327,$C$286:$C$351),),))</f>
        <v>#N/A</v>
      </c>
      <c r="E328" s="418" t="e">
        <f t="shared" si="19"/>
        <v>#N/A</v>
      </c>
      <c r="F328" s="386"/>
      <c r="G328" s="386"/>
      <c r="H328" s="386"/>
      <c r="I328" s="386"/>
      <c r="Q328"/>
      <c r="R328" s="386"/>
      <c r="Y328" s="369" t="str">
        <f>'7_Factores de emisión'!J497</f>
        <v>PETRONIEVES ENERGÍA 1, S.L.</v>
      </c>
      <c r="Z328" s="372">
        <f>'7_Factores de emisión'!N497</f>
        <v>0.38999998569488525</v>
      </c>
      <c r="AA328" s="369" t="str">
        <f>'7_Factores de emisión'!E676</f>
        <v>LOOP ELECTRICIDAD Y GAS S.L.</v>
      </c>
      <c r="AB328" s="372">
        <f>'7_Factores de emisión'!H676</f>
        <v>0</v>
      </c>
      <c r="AD328" s="366" t="e">
        <f t="shared" ca="1" si="20"/>
        <v>#REF!</v>
      </c>
      <c r="AE328" s="367" t="e">
        <f t="shared" ca="1" si="21"/>
        <v>#REF!</v>
      </c>
    </row>
    <row r="329" spans="3:31" ht="16.5" x14ac:dyDescent="0.3">
      <c r="C329" s="395" t="str">
        <f>IF('3_Fluorados'!E33="","",'3_Fluorados'!E33)</f>
        <v/>
      </c>
      <c r="D329" s="394" t="e">
        <f>INDEX($C$286:$C$351,MATCH(0,INDEX(COUNTIF($D$285:D328,$C$286:$C$351),),))</f>
        <v>#N/A</v>
      </c>
      <c r="E329" s="418" t="e">
        <f t="shared" si="19"/>
        <v>#N/A</v>
      </c>
      <c r="F329" s="386"/>
      <c r="G329" s="386"/>
      <c r="H329" s="386"/>
      <c r="I329" s="386"/>
      <c r="Q329"/>
      <c r="R329" s="386"/>
      <c r="Y329" s="369" t="str">
        <f>'7_Factores de emisión'!J498</f>
        <v>PHOTON GESTION</v>
      </c>
      <c r="Z329" s="372">
        <f>'7_Factores de emisión'!N498</f>
        <v>0</v>
      </c>
      <c r="AA329" s="369" t="str">
        <f>'7_Factores de emisión'!E677</f>
        <v>LUBALOO, S.L.</v>
      </c>
      <c r="AB329" s="372">
        <f>'7_Factores de emisión'!H677</f>
        <v>0</v>
      </c>
      <c r="AD329" s="366" t="e">
        <f t="shared" ca="1" si="20"/>
        <v>#REF!</v>
      </c>
      <c r="AE329" s="367" t="e">
        <f t="shared" ca="1" si="21"/>
        <v>#REF!</v>
      </c>
    </row>
    <row r="330" spans="3:31" ht="16.5" x14ac:dyDescent="0.3">
      <c r="C330" s="396" t="str">
        <f>IF('4_Electricidad'!E20="","",'4_Electricidad'!E20)</f>
        <v/>
      </c>
      <c r="D330" s="394" t="e">
        <f>INDEX($C$286:$C$351,MATCH(0,INDEX(COUNTIF($D$285:D329,$C$286:$C$351),),))</f>
        <v>#N/A</v>
      </c>
      <c r="E330" s="418" t="e">
        <f t="shared" si="19"/>
        <v>#N/A</v>
      </c>
      <c r="F330" s="386"/>
      <c r="G330" s="386"/>
      <c r="H330" s="386"/>
      <c r="I330" s="386"/>
      <c r="Q330"/>
      <c r="R330" s="386"/>
      <c r="Y330" s="369" t="str">
        <f>'7_Factores de emisión'!J499</f>
        <v>PROT ENERGÍA COMERCIALIZACIÓN, S.L.</v>
      </c>
      <c r="Z330" s="372">
        <f>'7_Factores de emisión'!N499</f>
        <v>0</v>
      </c>
      <c r="AA330" s="369" t="str">
        <f>'7_Factores de emisión'!E678</f>
        <v>LUX FORUM SL</v>
      </c>
      <c r="AB330" s="372">
        <f>'7_Factores de emisión'!H678</f>
        <v>0.2800000011920929</v>
      </c>
      <c r="AD330" s="366" t="e">
        <f t="shared" ca="1" si="20"/>
        <v>#REF!</v>
      </c>
      <c r="AE330" s="367" t="e">
        <f t="shared" ca="1" si="21"/>
        <v>#REF!</v>
      </c>
    </row>
    <row r="331" spans="3:31" ht="16.5" x14ac:dyDescent="0.3">
      <c r="C331" s="396" t="str">
        <f>IF('4_Electricidad'!E21="","",'4_Electricidad'!E21)</f>
        <v/>
      </c>
      <c r="D331" s="394" t="e">
        <f>INDEX($C$286:$C$351,MATCH(0,INDEX(COUNTIF($D$285:D330,$C$286:$C$351),),))</f>
        <v>#N/A</v>
      </c>
      <c r="E331" s="418" t="e">
        <f t="shared" si="19"/>
        <v>#N/A</v>
      </c>
      <c r="F331" s="386"/>
      <c r="G331" s="386"/>
      <c r="H331" s="386"/>
      <c r="I331" s="386"/>
      <c r="Q331"/>
      <c r="R331" s="386"/>
      <c r="Y331" s="369" t="str">
        <f>'7_Factores de emisión'!J500</f>
        <v>PULSAR SERVICIOS ENERGÉTICOS,</v>
      </c>
      <c r="Z331" s="372">
        <f>'7_Factores de emisión'!N500</f>
        <v>0</v>
      </c>
      <c r="AA331" s="369" t="str">
        <f>'7_Factores de emisión'!E679</f>
        <v>MEGARA ENERGÍA SOCIEDAD COOPERATIVA CYL</v>
      </c>
      <c r="AB331" s="372">
        <f>'7_Factores de emisión'!H679</f>
        <v>0</v>
      </c>
      <c r="AD331" s="366" t="e">
        <f t="shared" ca="1" si="20"/>
        <v>#REF!</v>
      </c>
      <c r="AE331" s="367" t="e">
        <f t="shared" ca="1" si="21"/>
        <v>#REF!</v>
      </c>
    </row>
    <row r="332" spans="3:31" ht="16.5" x14ac:dyDescent="0.3">
      <c r="C332" s="396" t="str">
        <f>IF('4_Electricidad'!E22="","",'4_Electricidad'!E22)</f>
        <v/>
      </c>
      <c r="D332" s="394" t="e">
        <f>INDEX($C$286:$C$351,MATCH(0,INDEX(COUNTIF($D$285:D331,$C$286:$C$351),),))</f>
        <v>#N/A</v>
      </c>
      <c r="E332" s="418" t="e">
        <f t="shared" si="19"/>
        <v>#N/A</v>
      </c>
      <c r="F332" s="386"/>
      <c r="G332" s="386"/>
      <c r="H332" s="386"/>
      <c r="I332" s="386"/>
      <c r="Q332"/>
      <c r="R332" s="386"/>
      <c r="Y332" s="369" t="str">
        <f>'7_Factores de emisión'!J501</f>
        <v>REMICA COMERCIALIZADORA, S.A.U.</v>
      </c>
      <c r="Z332" s="372">
        <f>'7_Factores de emisión'!N501</f>
        <v>0.23999999463558197</v>
      </c>
      <c r="AA332" s="369" t="str">
        <f>'7_Factores de emisión'!E680</f>
        <v>MULTIENERGÍA VERDE, S.L.</v>
      </c>
      <c r="AB332" s="372">
        <f>'7_Factores de emisión'!H680</f>
        <v>0</v>
      </c>
      <c r="AD332" s="366" t="e">
        <f t="shared" ca="1" si="20"/>
        <v>#REF!</v>
      </c>
      <c r="AE332" s="367" t="e">
        <f t="shared" ca="1" si="21"/>
        <v>#REF!</v>
      </c>
    </row>
    <row r="333" spans="3:31" ht="16.5" x14ac:dyDescent="0.3">
      <c r="C333" s="396" t="str">
        <f>IF('4_Electricidad'!E23="","",'4_Electricidad'!E23)</f>
        <v/>
      </c>
      <c r="D333" s="394" t="e">
        <f>INDEX($C$286:$C$351,MATCH(0,INDEX(COUNTIF($D$285:D332,$C$286:$C$351),),))</f>
        <v>#N/A</v>
      </c>
      <c r="E333" s="418" t="e">
        <f t="shared" si="19"/>
        <v>#N/A</v>
      </c>
      <c r="F333" s="386"/>
      <c r="G333" s="386"/>
      <c r="H333" s="386"/>
      <c r="I333" s="386"/>
      <c r="Q333"/>
      <c r="R333" s="386"/>
      <c r="Y333" s="369" t="str">
        <f>'7_Factores de emisión'!J502</f>
        <v>RENEWABLE VENTURES, S.L.</v>
      </c>
      <c r="Z333" s="372">
        <f>'7_Factores de emisión'!N502</f>
        <v>0</v>
      </c>
      <c r="AA333" s="369" t="str">
        <f>'7_Factores de emisión'!E681</f>
        <v>NABALIA ENERGÍA 2000, S.A.</v>
      </c>
      <c r="AB333" s="372">
        <f>'7_Factores de emisión'!H681</f>
        <v>0.14000000059604645</v>
      </c>
      <c r="AD333" s="366" t="e">
        <f t="shared" ca="1" si="20"/>
        <v>#REF!</v>
      </c>
      <c r="AE333" s="367" t="e">
        <f t="shared" ca="1" si="21"/>
        <v>#REF!</v>
      </c>
    </row>
    <row r="334" spans="3:31" ht="16.5" x14ac:dyDescent="0.3">
      <c r="C334" s="396" t="str">
        <f>IF('4_Electricidad'!E24="","",'4_Electricidad'!E24)</f>
        <v/>
      </c>
      <c r="D334" s="394" t="e">
        <f>INDEX($C$286:$C$351,MATCH(0,INDEX(COUNTIF($D$285:D333,$C$286:$C$351),),))</f>
        <v>#N/A</v>
      </c>
      <c r="E334" s="418" t="e">
        <f t="shared" si="19"/>
        <v>#N/A</v>
      </c>
      <c r="F334" s="386"/>
      <c r="G334" s="386"/>
      <c r="H334" s="386"/>
      <c r="I334" s="386"/>
      <c r="Q334"/>
      <c r="R334" s="386"/>
      <c r="Y334" s="369" t="str">
        <f>'7_Factores de emisión'!J503</f>
        <v>RESPIRA ENERGÍA, S.A.</v>
      </c>
      <c r="Z334" s="372">
        <f>'7_Factores de emisión'!N503</f>
        <v>2.9999999329447746E-2</v>
      </c>
      <c r="AA334" s="369" t="str">
        <f>'7_Factores de emisión'!E682</f>
        <v>NATURGY IBERIA, S.A.</v>
      </c>
      <c r="AB334" s="372">
        <f>'7_Factores de emisión'!H682</f>
        <v>0.30000001192092896</v>
      </c>
      <c r="AD334" s="366" t="e">
        <f t="shared" ca="1" si="20"/>
        <v>#REF!</v>
      </c>
      <c r="AE334" s="367" t="e">
        <f t="shared" ca="1" si="21"/>
        <v>#REF!</v>
      </c>
    </row>
    <row r="335" spans="3:31" ht="16.5" x14ac:dyDescent="0.3">
      <c r="C335" s="396" t="str">
        <f>IF('4_Electricidad'!E25="","",'4_Electricidad'!E25)</f>
        <v/>
      </c>
      <c r="D335" s="394" t="e">
        <f>INDEX($C$286:$C$351,MATCH(0,INDEX(COUNTIF($D$285:D334,$C$286:$C$351),),))</f>
        <v>#N/A</v>
      </c>
      <c r="E335" s="418" t="e">
        <f t="shared" si="19"/>
        <v>#N/A</v>
      </c>
      <c r="F335" s="386"/>
      <c r="G335" s="386"/>
      <c r="H335" s="386"/>
      <c r="I335" s="386"/>
      <c r="Q335"/>
      <c r="R335" s="386"/>
      <c r="Y335" s="369" t="str">
        <f>'7_Factores de emisión'!J504</f>
        <v xml:space="preserve">RESPIRA ENERGÍA ESPAÑA, S.L. </v>
      </c>
      <c r="Z335" s="372">
        <f>'7_Factores de emisión'!N504</f>
        <v>0.37000000476837158</v>
      </c>
      <c r="AA335" s="369" t="str">
        <f>'7_Factores de emisión'!E683</f>
        <v>NATURGY RENOVABLES, S.L.U.</v>
      </c>
      <c r="AB335" s="372">
        <f>'7_Factores de emisión'!H683</f>
        <v>0</v>
      </c>
      <c r="AD335" s="366" t="e">
        <f t="shared" ca="1" si="20"/>
        <v>#REF!</v>
      </c>
      <c r="AE335" s="367" t="e">
        <f t="shared" ca="1" si="21"/>
        <v>#REF!</v>
      </c>
    </row>
    <row r="336" spans="3:31" ht="16.5" x14ac:dyDescent="0.3">
      <c r="C336" s="396" t="str">
        <f>IF('4_Electricidad'!E26="","",'4_Electricidad'!E26)</f>
        <v/>
      </c>
      <c r="D336" s="394" t="e">
        <f>INDEX($C$286:$C$351,MATCH(0,INDEX(COUNTIF($D$285:D335,$C$286:$C$351),),))</f>
        <v>#N/A</v>
      </c>
      <c r="E336" s="418" t="e">
        <f t="shared" si="19"/>
        <v>#N/A</v>
      </c>
      <c r="F336" s="386"/>
      <c r="G336" s="386"/>
      <c r="H336" s="386"/>
      <c r="I336" s="386"/>
      <c r="Q336"/>
      <c r="R336" s="386"/>
      <c r="Y336" s="369" t="str">
        <f>'7_Factores de emisión'!J505</f>
        <v>RTOTAL GAS Y ELECTRICIDAD ESPAÑA, S.A.U.</v>
      </c>
      <c r="Z336" s="372">
        <f>'7_Factores de emisión'!N505</f>
        <v>0.36000001430511475</v>
      </c>
      <c r="AA336" s="369" t="str">
        <f>'7_Factores de emisión'!E684</f>
        <v>NEOWATIO, S.L.</v>
      </c>
      <c r="AB336" s="372">
        <f>'7_Factores de emisión'!H684</f>
        <v>0</v>
      </c>
      <c r="AD336" s="366" t="e">
        <f t="shared" ca="1" si="20"/>
        <v>#REF!</v>
      </c>
      <c r="AE336" s="367" t="e">
        <f t="shared" ca="1" si="21"/>
        <v>#REF!</v>
      </c>
    </row>
    <row r="337" spans="3:31" ht="16.5" x14ac:dyDescent="0.3">
      <c r="C337" s="396" t="str">
        <f>IF('4_Electricidad'!E27="","",'4_Electricidad'!E27)</f>
        <v/>
      </c>
      <c r="D337" s="394" t="e">
        <f>INDEX($C$286:$C$351,MATCH(0,INDEX(COUNTIF($D$285:D336,$C$286:$C$351),),))</f>
        <v>#N/A</v>
      </c>
      <c r="E337" s="418" t="e">
        <f t="shared" si="19"/>
        <v>#N/A</v>
      </c>
      <c r="F337" s="386"/>
      <c r="G337" s="386"/>
      <c r="H337" s="386"/>
      <c r="I337" s="386"/>
      <c r="Q337"/>
      <c r="R337" s="386"/>
      <c r="Y337" s="369" t="str">
        <f>'7_Factores de emisión'!J506</f>
        <v>SAMPOL INGENIERÍA Y OBRAS, S.A.</v>
      </c>
      <c r="Z337" s="372">
        <f>'7_Factores de emisión'!N506</f>
        <v>0.33000001311302185</v>
      </c>
      <c r="AA337" s="369" t="str">
        <f>'7_Factores de emisión'!E685</f>
        <v>NEXUS ENERGÍA, S.A.</v>
      </c>
      <c r="AB337" s="372">
        <f>'7_Factores de emisión'!H685</f>
        <v>0</v>
      </c>
      <c r="AD337" s="366" t="e">
        <f t="shared" ca="1" si="20"/>
        <v>#REF!</v>
      </c>
      <c r="AE337" s="367" t="e">
        <f t="shared" ca="1" si="21"/>
        <v>#REF!</v>
      </c>
    </row>
    <row r="338" spans="3:31" ht="16.5" x14ac:dyDescent="0.3">
      <c r="C338" s="396" t="str">
        <f>IF('4_Electricidad'!E28="","",'4_Electricidad'!E28)</f>
        <v/>
      </c>
      <c r="D338" s="394" t="e">
        <f>INDEX($C$286:$C$351,MATCH(0,INDEX(COUNTIF($D$285:D337,$C$286:$C$351),),))</f>
        <v>#N/A</v>
      </c>
      <c r="E338" s="418" t="e">
        <f t="shared" si="19"/>
        <v>#N/A</v>
      </c>
      <c r="F338" s="386"/>
      <c r="G338" s="386"/>
      <c r="H338" s="386"/>
      <c r="I338" s="386"/>
      <c r="Q338"/>
      <c r="R338" s="386"/>
      <c r="Y338" s="369" t="str">
        <f>'7_Factores de emisión'!J507</f>
        <v>SHELL ESPAÑA, S.A.</v>
      </c>
      <c r="Z338" s="372">
        <f>'7_Factores de emisión'!N507</f>
        <v>0</v>
      </c>
      <c r="AA338" s="369" t="str">
        <f>'7_Factores de emisión'!E686</f>
        <v>NINOBE SERVICIOS ENERGÉTICOS, S.L.</v>
      </c>
      <c r="AB338" s="372">
        <f>'7_Factores de emisión'!H686</f>
        <v>0.28999999165534973</v>
      </c>
      <c r="AD338" s="366" t="e">
        <f t="shared" ca="1" si="20"/>
        <v>#REF!</v>
      </c>
      <c r="AE338" s="367" t="e">
        <f t="shared" ca="1" si="21"/>
        <v>#REF!</v>
      </c>
    </row>
    <row r="339" spans="3:31" ht="16.5" x14ac:dyDescent="0.3">
      <c r="C339" s="396" t="str">
        <f>IF('4_Electricidad'!E29="","",'4_Electricidad'!E29)</f>
        <v/>
      </c>
      <c r="D339" s="394" t="e">
        <f>INDEX($C$286:$C$351,MATCH(0,INDEX(COUNTIF($D$285:D338,$C$286:$C$351),),))</f>
        <v>#N/A</v>
      </c>
      <c r="E339" s="418" t="e">
        <f t="shared" si="19"/>
        <v>#N/A</v>
      </c>
      <c r="F339" s="386"/>
      <c r="G339" s="386"/>
      <c r="H339" s="386"/>
      <c r="I339" s="386"/>
      <c r="Q339"/>
      <c r="R339" s="386"/>
      <c r="Y339" s="369" t="str">
        <f>'7_Factores de emisión'!J508</f>
        <v>SOM ENERGÍA, S.C.C.L.</v>
      </c>
      <c r="Z339" s="372">
        <f>'7_Factores de emisión'!N508</f>
        <v>0</v>
      </c>
      <c r="AA339" s="369" t="str">
        <f>'7_Factores de emisión'!E687</f>
        <v>NOBE SOLUCIONES Y ENERGÍA</v>
      </c>
      <c r="AB339" s="372">
        <f>'7_Factores de emisión'!H687</f>
        <v>0</v>
      </c>
      <c r="AD339" s="366" t="e">
        <f t="shared" ca="1" si="20"/>
        <v>#REF!</v>
      </c>
      <c r="AE339" s="367" t="e">
        <f t="shared" ca="1" si="21"/>
        <v>#REF!</v>
      </c>
    </row>
    <row r="340" spans="3:31" ht="16.5" x14ac:dyDescent="0.3">
      <c r="C340" s="396" t="str">
        <f>IF('4_Electricidad'!E30="","",'4_Electricidad'!E30)</f>
        <v/>
      </c>
      <c r="D340" s="394" t="e">
        <f>INDEX($C$286:$C$351,MATCH(0,INDEX(COUNTIF($D$285:D339,$C$286:$C$351),),))</f>
        <v>#N/A</v>
      </c>
      <c r="E340" s="418" t="e">
        <f t="shared" si="19"/>
        <v>#N/A</v>
      </c>
      <c r="F340" s="386"/>
      <c r="G340" s="386"/>
      <c r="H340" s="386"/>
      <c r="I340" s="386"/>
      <c r="Q340"/>
      <c r="R340" s="386"/>
      <c r="Y340" s="369" t="str">
        <f>'7_Factores de emisión'!J509</f>
        <v>STIN, S.A.</v>
      </c>
      <c r="Z340" s="372">
        <f>'7_Factores de emisión'!N509</f>
        <v>0.38999998569488525</v>
      </c>
      <c r="AA340" s="369" t="str">
        <f>'7_Factores de emisión'!E688</f>
        <v>NOSA ENERXIA SOCIEDADE COOP GALEGA</v>
      </c>
      <c r="AB340" s="372">
        <f>'7_Factores de emisión'!H688</f>
        <v>0</v>
      </c>
      <c r="AD340" s="366" t="e">
        <f t="shared" ca="1" si="20"/>
        <v>#REF!</v>
      </c>
      <c r="AE340" s="367" t="e">
        <f t="shared" ca="1" si="21"/>
        <v>#REF!</v>
      </c>
    </row>
    <row r="341" spans="3:31" ht="16.5" x14ac:dyDescent="0.3">
      <c r="C341" s="396" t="str">
        <f>IF('4_Electricidad'!E31="","",'4_Electricidad'!E31)</f>
        <v/>
      </c>
      <c r="D341" s="394" t="e">
        <f>INDEX($C$286:$C$351,MATCH(0,INDEX(COUNTIF($D$285:D340,$C$286:$C$351),),))</f>
        <v>#N/A</v>
      </c>
      <c r="E341" s="418" t="e">
        <f t="shared" si="19"/>
        <v>#N/A</v>
      </c>
      <c r="F341" s="386"/>
      <c r="G341" s="386"/>
      <c r="H341" s="386"/>
      <c r="I341" s="386"/>
      <c r="Q341"/>
      <c r="R341" s="386"/>
      <c r="Y341" s="369" t="str">
        <f>'7_Factores de emisión'!J510</f>
        <v>SUMINISTRADORA ELECTRICA VIENTOS ALISIOS DE LANZAROTE S.L.</v>
      </c>
      <c r="Z341" s="372">
        <f>'7_Factores de emisión'!N510</f>
        <v>0</v>
      </c>
      <c r="AA341" s="369" t="str">
        <f>'7_Factores de emisión'!E689</f>
        <v>ODF ENERGÍA LIBRE COMERCIALIZADORA, S.L.</v>
      </c>
      <c r="AB341" s="372">
        <f>'7_Factores de emisión'!H689</f>
        <v>0</v>
      </c>
      <c r="AD341" s="366" t="e">
        <f t="shared" ca="1" si="20"/>
        <v>#REF!</v>
      </c>
      <c r="AE341" s="367" t="e">
        <f t="shared" ca="1" si="21"/>
        <v>#REF!</v>
      </c>
    </row>
    <row r="342" spans="3:31" ht="16.5" x14ac:dyDescent="0.3">
      <c r="C342" s="396" t="str">
        <f>IF('4_Electricidad'!E32="","",'4_Electricidad'!E32)</f>
        <v/>
      </c>
      <c r="D342" s="394" t="e">
        <f>INDEX($C$286:$C$351,MATCH(0,INDEX(COUNTIF($D$285:D341,$C$286:$C$351),),))</f>
        <v>#N/A</v>
      </c>
      <c r="E342" s="418" t="e">
        <f t="shared" si="19"/>
        <v>#N/A</v>
      </c>
      <c r="F342" s="386"/>
      <c r="G342" s="386"/>
      <c r="H342" s="386"/>
      <c r="I342" s="386"/>
      <c r="Q342"/>
      <c r="R342" s="386"/>
      <c r="Y342" s="369" t="str">
        <f>'7_Factores de emisión'!J511</f>
        <v>SUMINISTROS ESPECIALES ALGINETENSES COOP. V.</v>
      </c>
      <c r="Z342" s="372">
        <f>'7_Factores de emisión'!N511</f>
        <v>0</v>
      </c>
      <c r="AA342" s="369" t="str">
        <f>'7_Factores de emisión'!E690</f>
        <v>ON DEMAND FACILITIES, S.L.U.</v>
      </c>
      <c r="AB342" s="372">
        <f>'7_Factores de emisión'!H690</f>
        <v>0</v>
      </c>
      <c r="AD342" s="366" t="e">
        <f t="shared" ca="1" si="20"/>
        <v>#REF!</v>
      </c>
      <c r="AE342" s="367" t="e">
        <f t="shared" ca="1" si="21"/>
        <v>#REF!</v>
      </c>
    </row>
    <row r="343" spans="3:31" ht="16.5" x14ac:dyDescent="0.3">
      <c r="C343" s="396" t="str">
        <f>IF('4_Electricidad'!E33="","",'4_Electricidad'!E33)</f>
        <v/>
      </c>
      <c r="D343" s="394" t="e">
        <f>INDEX($C$286:$C$351,MATCH(0,INDEX(COUNTIF($D$285:D342,$C$286:$C$351),),))</f>
        <v>#N/A</v>
      </c>
      <c r="E343" s="418" t="e">
        <f t="shared" si="19"/>
        <v>#N/A</v>
      </c>
      <c r="F343" s="386"/>
      <c r="Q343"/>
      <c r="R343" s="386"/>
      <c r="Y343" s="369" t="str">
        <f>'7_Factores de emisión'!J512</f>
        <v>SUNAIR ONE ENERGY, S.L.</v>
      </c>
      <c r="Z343" s="372">
        <f>'7_Factores de emisión'!N512</f>
        <v>0.37999999523162842</v>
      </c>
      <c r="AA343" s="369" t="str">
        <f>'7_Factores de emisión'!E691</f>
        <v>OVO ENERGY SPAIN, S.L.</v>
      </c>
      <c r="AB343" s="372">
        <f>'7_Factores de emisión'!H691</f>
        <v>0</v>
      </c>
      <c r="AD343" s="366" t="e">
        <f t="shared" ca="1" si="20"/>
        <v>#REF!</v>
      </c>
      <c r="AE343" s="367" t="e">
        <f t="shared" ca="1" si="21"/>
        <v>#REF!</v>
      </c>
    </row>
    <row r="344" spans="3:31" ht="16.5" x14ac:dyDescent="0.3">
      <c r="C344" s="396" t="str">
        <f>IF('4_Electricidad'!E34="","",'4_Electricidad'!E34)</f>
        <v/>
      </c>
      <c r="D344" s="394" t="e">
        <f>INDEX($C$286:$C$351,MATCH(0,INDEX(COUNTIF($D$285:D343,$C$286:$C$351),),))</f>
        <v>#N/A</v>
      </c>
      <c r="E344" s="418" t="e">
        <f t="shared" si="19"/>
        <v>#N/A</v>
      </c>
      <c r="F344" s="386"/>
      <c r="Q344"/>
      <c r="R344" s="386"/>
      <c r="Y344" s="369" t="str">
        <f>'7_Factores de emisión'!J513</f>
        <v>SUNAIR ONE HOME, S.L.</v>
      </c>
      <c r="Z344" s="372">
        <f>'7_Factores de emisión'!N513</f>
        <v>0.20000000298023224</v>
      </c>
      <c r="AA344" s="369" t="str">
        <f>'7_Factores de emisión'!E692</f>
        <v>PEPEENERGY</v>
      </c>
      <c r="AB344" s="372">
        <f>'7_Factores de emisión'!H692</f>
        <v>0</v>
      </c>
      <c r="AD344" s="366" t="e">
        <f t="shared" ca="1" si="20"/>
        <v>#REF!</v>
      </c>
      <c r="AE344" s="367" t="e">
        <f t="shared" ca="1" si="21"/>
        <v>#REF!</v>
      </c>
    </row>
    <row r="345" spans="3:31" ht="16.5" x14ac:dyDescent="0.3">
      <c r="C345" s="396" t="str">
        <f>IF('4_Electricidad'!E35="","",'4_Electricidad'!E35)</f>
        <v/>
      </c>
      <c r="D345" s="394" t="e">
        <f>INDEX($C$286:$C$351,MATCH(0,INDEX(COUNTIF($D$285:D344,$C$286:$C$351),),))</f>
        <v>#N/A</v>
      </c>
      <c r="E345" s="418" t="e">
        <f t="shared" si="19"/>
        <v>#N/A</v>
      </c>
      <c r="F345" s="386"/>
      <c r="Q345"/>
      <c r="R345" s="386"/>
      <c r="Y345" s="369" t="str">
        <f>'7_Factores de emisión'!J514</f>
        <v>SYDER COMERCIALIZADORA VERDE, S.L.</v>
      </c>
      <c r="Z345" s="372">
        <f>'7_Factores de emisión'!N514</f>
        <v>0</v>
      </c>
      <c r="AA345" s="369" t="str">
        <f>'7_Factores de emisión'!E693</f>
        <v>PETRO NAVARRA, S.L.</v>
      </c>
      <c r="AB345" s="372">
        <f>'7_Factores de emisión'!H693</f>
        <v>0</v>
      </c>
      <c r="AD345" s="366" t="e">
        <f t="shared" ca="1" si="20"/>
        <v>#REF!</v>
      </c>
      <c r="AE345" s="367" t="e">
        <f t="shared" ca="1" si="21"/>
        <v>#REF!</v>
      </c>
    </row>
    <row r="346" spans="3:31" ht="16.5" x14ac:dyDescent="0.3">
      <c r="C346" s="396" t="str">
        <f>IF('4_Electricidad'!E36="","",'4_Electricidad'!E36)</f>
        <v/>
      </c>
      <c r="D346" s="394" t="e">
        <f>INDEX($C$286:$C$351,MATCH(0,INDEX(COUNTIF($D$285:D345,$C$286:$C$351),),))</f>
        <v>#N/A</v>
      </c>
      <c r="E346" s="418" t="e">
        <f t="shared" si="19"/>
        <v>#N/A</v>
      </c>
      <c r="F346" s="386"/>
      <c r="Q346"/>
      <c r="R346" s="386"/>
      <c r="Y346" s="369" t="str">
        <f>'7_Factores de emisión'!J515</f>
        <v>TELEFONICA SOLUCIONES DE INFORMATICA Y COMUNICACIONES DE ESPAÑA, S.A.U.</v>
      </c>
      <c r="Z346" s="372">
        <f>'7_Factores de emisión'!N515</f>
        <v>0.20000000298023224</v>
      </c>
      <c r="AA346" s="369" t="str">
        <f>'7_Factores de emisión'!E694</f>
        <v>PHOTON GESTIÓN</v>
      </c>
      <c r="AB346" s="372">
        <f>'7_Factores de emisión'!H694</f>
        <v>0</v>
      </c>
      <c r="AD346" s="366" t="e">
        <f t="shared" ca="1" si="20"/>
        <v>#REF!</v>
      </c>
      <c r="AE346" s="367" t="e">
        <f t="shared" ca="1" si="21"/>
        <v>#REF!</v>
      </c>
    </row>
    <row r="347" spans="3:31" ht="16.5" x14ac:dyDescent="0.3">
      <c r="C347" s="396" t="str">
        <f>IF('4_Electricidad'!E37="","",'4_Electricidad'!E37)</f>
        <v/>
      </c>
      <c r="D347" s="394" t="e">
        <f>INDEX($C$286:$C$351,MATCH(0,INDEX(COUNTIF($D$285:D346,$C$286:$C$351),),))</f>
        <v>#N/A</v>
      </c>
      <c r="E347" s="418" t="e">
        <f t="shared" si="19"/>
        <v>#N/A</v>
      </c>
      <c r="Q347"/>
      <c r="R347" s="386"/>
      <c r="Y347" s="369" t="str">
        <f>'7_Factores de emisión'!J516</f>
        <v>THE YELLOW ENERGY, S.L.</v>
      </c>
      <c r="Z347" s="372">
        <f>'7_Factores de emisión'!N516</f>
        <v>0</v>
      </c>
      <c r="AA347" s="369" t="str">
        <f>'7_Factores de emisión'!E695</f>
        <v>POTENZIA COMERCIALIZADORA, S.L.</v>
      </c>
      <c r="AB347" s="372">
        <f>'7_Factores de emisión'!H695</f>
        <v>0</v>
      </c>
      <c r="AD347" s="366" t="e">
        <f t="shared" ca="1" si="20"/>
        <v>#REF!</v>
      </c>
      <c r="AE347" s="367" t="e">
        <f t="shared" ca="1" si="21"/>
        <v>#REF!</v>
      </c>
    </row>
    <row r="348" spans="3:31" ht="16.5" x14ac:dyDescent="0.3">
      <c r="C348" s="396" t="str">
        <f>IF('4_Electricidad'!E38="","",'4_Electricidad'!E38)</f>
        <v/>
      </c>
      <c r="D348" s="394" t="e">
        <f>INDEX($C$286:$C$351,MATCH(0,INDEX(COUNTIF($D$285:D347,$C$286:$C$351),),))</f>
        <v>#N/A</v>
      </c>
      <c r="E348" s="418" t="e">
        <f t="shared" si="19"/>
        <v>#N/A</v>
      </c>
      <c r="Q348"/>
      <c r="R348" s="386"/>
      <c r="Y348" s="369" t="str">
        <f>'7_Factores de emisión'!J517</f>
        <v>TOTAL GAS Y ELECTRICIDAD ESPAÑA S.A.U.</v>
      </c>
      <c r="Z348" s="372">
        <f>'7_Factores de emisión'!N517</f>
        <v>0.37999999523162842</v>
      </c>
      <c r="AA348" s="369" t="str">
        <f>'7_Factores de emisión'!E696</f>
        <v>PROT ENERGÍA COMERCIALIZACIÓN, S.L.</v>
      </c>
      <c r="AB348" s="372">
        <f>'7_Factores de emisión'!H696</f>
        <v>0</v>
      </c>
      <c r="AD348" s="366" t="e">
        <f t="shared" ca="1" si="20"/>
        <v>#REF!</v>
      </c>
      <c r="AE348" s="367" t="e">
        <f t="shared" ca="1" si="21"/>
        <v>#REF!</v>
      </c>
    </row>
    <row r="349" spans="3:31" ht="16.5" x14ac:dyDescent="0.3">
      <c r="C349" s="396" t="str">
        <f>IF('4_Electricidad'!E39="","",'4_Electricidad'!E39)</f>
        <v/>
      </c>
      <c r="D349" s="394" t="e">
        <f>INDEX($C$286:$C$351,MATCH(0,INDEX(COUNTIF($D$285:D348,$C$286:$C$351),),))</f>
        <v>#N/A</v>
      </c>
      <c r="E349" s="418" t="e">
        <f t="shared" si="19"/>
        <v>#N/A</v>
      </c>
      <c r="Q349"/>
      <c r="R349" s="386"/>
      <c r="Y349" s="369" t="str">
        <f>'7_Factores de emisión'!J518</f>
        <v>TRACTAMENT I SELECCIÓ DE RESIDUS, S.A.</v>
      </c>
      <c r="Z349" s="372">
        <f>'7_Factores de emisión'!N518</f>
        <v>0</v>
      </c>
      <c r="AA349" s="369" t="str">
        <f>'7_Factores de emisión'!E697</f>
        <v>PULSAR SERVICIOS ENERGÉTICOS</v>
      </c>
      <c r="AB349" s="372">
        <f>'7_Factores de emisión'!H697</f>
        <v>0</v>
      </c>
      <c r="AD349" s="366" t="e">
        <f t="shared" ca="1" si="20"/>
        <v>#REF!</v>
      </c>
      <c r="AE349" s="367" t="e">
        <f t="shared" ca="1" si="21"/>
        <v>#REF!</v>
      </c>
    </row>
    <row r="350" spans="3:31" ht="16.5" x14ac:dyDescent="0.3">
      <c r="C350" s="396" t="str">
        <f>IF('4_Electricidad'!E40="","",'4_Electricidad'!E40)</f>
        <v/>
      </c>
      <c r="D350" s="394" t="e">
        <f>INDEX($C$286:$C$351,MATCH(0,INDEX(COUNTIF($D$285:D349,$C$286:$C$351),),))</f>
        <v>#N/A</v>
      </c>
      <c r="E350" s="418" t="e">
        <f t="shared" si="19"/>
        <v>#N/A</v>
      </c>
      <c r="Q350"/>
      <c r="R350" s="386"/>
      <c r="Y350" s="369" t="str">
        <f>'7_Factores de emisión'!J519</f>
        <v>TRADE UNIVERSAL ENERGY, S.A.</v>
      </c>
      <c r="Z350" s="372">
        <f>'7_Factores de emisión'!N519</f>
        <v>0</v>
      </c>
      <c r="AA350" s="369" t="str">
        <f>'7_Factores de emisión'!E698</f>
        <v>REMICA COMERCIALIZADORA, S.A.U.</v>
      </c>
      <c r="AB350" s="372">
        <f>'7_Factores de emisión'!H698</f>
        <v>0.20999999344348907</v>
      </c>
      <c r="AD350" s="366" t="e">
        <f t="shared" ca="1" si="20"/>
        <v>#REF!</v>
      </c>
      <c r="AE350" s="367" t="e">
        <f t="shared" ca="1" si="21"/>
        <v>#REF!</v>
      </c>
    </row>
    <row r="351" spans="3:31" ht="16.5" x14ac:dyDescent="0.3">
      <c r="C351" s="396" t="str">
        <f>IF('4_Electricidad'!E41="","",'4_Electricidad'!E41)</f>
        <v/>
      </c>
      <c r="D351" s="394" t="e">
        <f>INDEX($C$286:$C$351,MATCH(0,INDEX(COUNTIF($D$285:D350,$C$286:$C$351),),))</f>
        <v>#N/A</v>
      </c>
      <c r="E351" s="418" t="e">
        <f t="shared" si="19"/>
        <v>#N/A</v>
      </c>
      <c r="Q351"/>
      <c r="R351" s="386"/>
      <c r="Y351" s="369" t="str">
        <f>'7_Factores de emisión'!J520</f>
        <v>UNIELÉCTRICA ENERGÍA, S.A.</v>
      </c>
      <c r="Z351" s="372">
        <f>'7_Factores de emisión'!N520</f>
        <v>0</v>
      </c>
      <c r="AA351" s="369" t="str">
        <f>'7_Factores de emisión'!E699</f>
        <v>RENEWABLE VENTURES, S.L.</v>
      </c>
      <c r="AB351" s="372">
        <f>'7_Factores de emisión'!H699</f>
        <v>0</v>
      </c>
      <c r="AD351" s="366" t="e">
        <f t="shared" ca="1" si="20"/>
        <v>#REF!</v>
      </c>
      <c r="AE351" s="367" t="e">
        <f t="shared" ca="1" si="21"/>
        <v>#REF!</v>
      </c>
    </row>
    <row r="352" spans="3:31" ht="16.5" x14ac:dyDescent="0.3">
      <c r="Q352"/>
      <c r="R352" s="386"/>
      <c r="Y352" s="369" t="str">
        <f>'7_Factores de emisión'!J521</f>
        <v>V3J INGENIERIA Y SERVICIOS, S.L.</v>
      </c>
      <c r="Z352" s="372">
        <f>'7_Factores de emisión'!N521</f>
        <v>0.30000001192092896</v>
      </c>
      <c r="AA352" s="369" t="str">
        <f>'7_Factores de emisión'!E700</f>
        <v>REPSOL COMERCIALIZADORA DE ELECTRICIDAD Y GAS, S.L.U.</v>
      </c>
      <c r="AB352" s="372">
        <f>'7_Factores de emisión'!H700</f>
        <v>1.9999999552965164E-2</v>
      </c>
      <c r="AD352" s="366" t="e">
        <f t="shared" ca="1" si="20"/>
        <v>#REF!</v>
      </c>
      <c r="AE352" s="367" t="e">
        <f t="shared" ca="1" si="21"/>
        <v>#REF!</v>
      </c>
    </row>
    <row r="353" spans="17:31" ht="16.5" x14ac:dyDescent="0.3">
      <c r="Q353"/>
      <c r="R353" s="386"/>
      <c r="Y353" s="369" t="str">
        <f>'7_Factores de emisión'!J522</f>
        <v>VIESGO ENERGÍA, S.L.</v>
      </c>
      <c r="Z353" s="372">
        <f>'7_Factores de emisión'!N522</f>
        <v>0.20999999344348907</v>
      </c>
      <c r="AA353" s="369" t="str">
        <f>'7_Factores de emisión'!E701</f>
        <v xml:space="preserve">RESPIRA ENERGÍA ESPAÑA, S.L. </v>
      </c>
      <c r="AB353" s="372">
        <f>'7_Factores de emisión'!H701</f>
        <v>0.31000000238418579</v>
      </c>
      <c r="AD353" s="366" t="e">
        <f t="shared" ca="1" si="20"/>
        <v>#REF!</v>
      </c>
      <c r="AE353" s="367" t="e">
        <f t="shared" ca="1" si="21"/>
        <v>#REF!</v>
      </c>
    </row>
    <row r="354" spans="17:31" ht="16.5" x14ac:dyDescent="0.3">
      <c r="Q354"/>
      <c r="R354" s="386"/>
      <c r="Y354" s="369" t="str">
        <f>'7_Factores de emisión'!J523</f>
        <v>VIRTUS GLOBAL ENERGY SL</v>
      </c>
      <c r="Z354" s="372">
        <f>'7_Factores de emisión'!N523</f>
        <v>0</v>
      </c>
      <c r="AA354" s="369" t="str">
        <f>'7_Factores de emisión'!E702</f>
        <v>RESPIRA ENERGÍA, S.A.</v>
      </c>
      <c r="AB354" s="372">
        <f>'7_Factores de emisión'!H702</f>
        <v>5.000000074505806E-2</v>
      </c>
      <c r="AD354" s="366" t="e">
        <f t="shared" ca="1" si="20"/>
        <v>#REF!</v>
      </c>
      <c r="AE354" s="367" t="e">
        <f t="shared" ca="1" si="21"/>
        <v>#REF!</v>
      </c>
    </row>
    <row r="355" spans="17:31" ht="16.5" x14ac:dyDescent="0.3">
      <c r="Q355"/>
      <c r="R355" s="386"/>
      <c r="Y355" s="369" t="str">
        <f>'7_Factores de emisión'!J524</f>
        <v>VIVE ENERGÍA ELÉCTRICA, S.A</v>
      </c>
      <c r="Z355" s="372">
        <f>'7_Factores de emisión'!N524</f>
        <v>0.40999999642372131</v>
      </c>
      <c r="AA355" s="369" t="str">
        <f>'7_Factores de emisión'!E703</f>
        <v>ROFEICA ENERGÍA, S.A</v>
      </c>
      <c r="AB355" s="372">
        <f>'7_Factores de emisión'!H703</f>
        <v>0.30000001192092896</v>
      </c>
      <c r="AD355" s="366" t="e">
        <f t="shared" ca="1" si="20"/>
        <v>#REF!</v>
      </c>
      <c r="AE355" s="367" t="e">
        <f t="shared" ca="1" si="21"/>
        <v>#REF!</v>
      </c>
    </row>
    <row r="356" spans="17:31" ht="16.5" x14ac:dyDescent="0.3">
      <c r="Q356"/>
      <c r="R356" s="386"/>
      <c r="Y356" s="369" t="str">
        <f>'7_Factores de emisión'!J525</f>
        <v>WATIO WHOLESALE, S.L.</v>
      </c>
      <c r="Z356" s="372">
        <f>'7_Factores de emisión'!N525</f>
        <v>0.38999998569488525</v>
      </c>
      <c r="AA356" s="369" t="str">
        <f>'7_Factores de emisión'!E704</f>
        <v>RONDA OESTE ENERGÍA, S.L.</v>
      </c>
      <c r="AB356" s="372">
        <f>'7_Factores de emisión'!H704</f>
        <v>0.28999999165534973</v>
      </c>
      <c r="AD356" s="366" t="e">
        <f t="shared" ca="1" si="20"/>
        <v>#REF!</v>
      </c>
      <c r="AE356" s="367" t="e">
        <f t="shared" ca="1" si="21"/>
        <v>#REF!</v>
      </c>
    </row>
    <row r="357" spans="17:31" ht="16.5" x14ac:dyDescent="0.3">
      <c r="Q357"/>
      <c r="R357" s="386"/>
      <c r="Y357" s="369" t="str">
        <f>'7_Factores de emisión'!J526</f>
        <v>WATIUM, S.L.</v>
      </c>
      <c r="Z357" s="372">
        <f>'7_Factores de emisión'!N526</f>
        <v>0.34999999403953552</v>
      </c>
      <c r="AA357" s="369" t="str">
        <f>'7_Factores de emisión'!E705</f>
        <v>SAMPOL INGENIERÍA Y OBRAS, S.A.</v>
      </c>
      <c r="AB357" s="372">
        <f>'7_Factores de emisión'!H705</f>
        <v>0.18000000715255737</v>
      </c>
      <c r="AD357" s="366" t="e">
        <f t="shared" ca="1" si="20"/>
        <v>#REF!</v>
      </c>
      <c r="AE357" s="367" t="e">
        <f t="shared" ca="1" si="21"/>
        <v>#REF!</v>
      </c>
    </row>
    <row r="358" spans="17:31" ht="16.5" x14ac:dyDescent="0.3">
      <c r="Q358"/>
      <c r="R358" s="386"/>
      <c r="Y358" s="369" t="str">
        <f>'7_Factores de emisión'!J527</f>
        <v>WIND TO MARKET, S.A.</v>
      </c>
      <c r="Z358" s="372">
        <f>'7_Factores de emisión'!N527</f>
        <v>0.20000000298023224</v>
      </c>
      <c r="AA358" s="369" t="str">
        <f>'7_Factores de emisión'!E706</f>
        <v>SHELL ESPAÑA, S.A.</v>
      </c>
      <c r="AB358" s="372">
        <f>'7_Factores de emisión'!H706</f>
        <v>0</v>
      </c>
      <c r="AD358" s="366" t="e">
        <f t="shared" ca="1" si="20"/>
        <v>#REF!</v>
      </c>
      <c r="AE358" s="367" t="e">
        <f t="shared" ca="1" si="21"/>
        <v>#REF!</v>
      </c>
    </row>
    <row r="359" spans="17:31" ht="16.5" x14ac:dyDescent="0.3">
      <c r="Q359"/>
      <c r="R359" s="386"/>
      <c r="Y359" s="373" t="s">
        <v>183</v>
      </c>
      <c r="Z359" s="372">
        <f>'7_Factores de emisión'!J352</f>
        <v>0.41</v>
      </c>
      <c r="AA359" s="369" t="str">
        <f>'7_Factores de emisión'!E707</f>
        <v>SOM ENERGÍA, S.C.C.L.</v>
      </c>
      <c r="AB359" s="372">
        <f>'7_Factores de emisión'!H707</f>
        <v>0</v>
      </c>
      <c r="AD359" s="366" t="e">
        <f t="shared" ca="1" si="20"/>
        <v>#REF!</v>
      </c>
      <c r="AE359" s="367" t="e">
        <f t="shared" ca="1" si="21"/>
        <v>#REF!</v>
      </c>
    </row>
    <row r="360" spans="17:31" ht="16.5" x14ac:dyDescent="0.3">
      <c r="Q360"/>
      <c r="R360" s="386"/>
      <c r="Y360" s="373" t="s">
        <v>6</v>
      </c>
      <c r="Z360" s="372">
        <f>Z359</f>
        <v>0.41</v>
      </c>
      <c r="AA360" s="369" t="str">
        <f>'7_Factores de emisión'!E708</f>
        <v>STIN, S.A.</v>
      </c>
      <c r="AB360" s="372">
        <f>'7_Factores de emisión'!H708</f>
        <v>0.23999999463558197</v>
      </c>
      <c r="AD360" s="366" t="e">
        <f t="shared" ca="1" si="20"/>
        <v>#REF!</v>
      </c>
      <c r="AE360" s="367" t="e">
        <f t="shared" ca="1" si="21"/>
        <v>#REF!</v>
      </c>
    </row>
    <row r="361" spans="17:31" ht="16.5" x14ac:dyDescent="0.3">
      <c r="Q361"/>
      <c r="R361" s="386"/>
      <c r="AA361" s="369" t="str">
        <f>'7_Factores de emisión'!E709</f>
        <v>SUMINISTRADORA ELECTRICA VIENTOS ALISIOS DE LANZAROTE, S.L.</v>
      </c>
      <c r="AB361" s="372">
        <f>'7_Factores de emisión'!H709</f>
        <v>0</v>
      </c>
      <c r="AD361" s="366" t="e">
        <f t="shared" ca="1" si="20"/>
        <v>#REF!</v>
      </c>
      <c r="AE361" s="367" t="e">
        <f t="shared" ca="1" si="21"/>
        <v>#REF!</v>
      </c>
    </row>
    <row r="362" spans="17:31" ht="16.5" x14ac:dyDescent="0.3">
      <c r="Q362"/>
      <c r="R362" s="386"/>
      <c r="AA362" s="369" t="str">
        <f>'7_Factores de emisión'!E710</f>
        <v>SUMINISTROS ESPECIALES ALGINETENSES COOP. V.</v>
      </c>
      <c r="AB362" s="372">
        <f>'7_Factores de emisión'!H710</f>
        <v>0</v>
      </c>
      <c r="AD362" s="366" t="e">
        <f t="shared" ca="1" si="20"/>
        <v>#REF!</v>
      </c>
      <c r="AE362" s="367" t="e">
        <f t="shared" ca="1" si="21"/>
        <v>#REF!</v>
      </c>
    </row>
    <row r="363" spans="17:31" ht="16.5" x14ac:dyDescent="0.3">
      <c r="Q363"/>
      <c r="R363" s="386"/>
      <c r="AA363" s="369" t="str">
        <f>'7_Factores de emisión'!E711</f>
        <v>SUNAIR ONE ENERGY, S.L.</v>
      </c>
      <c r="AB363" s="372">
        <f>'7_Factores de emisión'!H711</f>
        <v>0</v>
      </c>
      <c r="AD363" s="366" t="e">
        <f t="shared" ca="1" si="20"/>
        <v>#REF!</v>
      </c>
      <c r="AE363" s="367" t="e">
        <f t="shared" ca="1" si="21"/>
        <v>#REF!</v>
      </c>
    </row>
    <row r="364" spans="17:31" ht="16.5" x14ac:dyDescent="0.3">
      <c r="Q364"/>
      <c r="R364" s="386"/>
      <c r="AA364" s="369" t="str">
        <f>'7_Factores de emisión'!E712</f>
        <v>SUNAIR ONE HOME, S.L.</v>
      </c>
      <c r="AB364" s="372">
        <f>'7_Factores de emisión'!H712</f>
        <v>0</v>
      </c>
      <c r="AD364" s="366" t="e">
        <f t="shared" ca="1" si="20"/>
        <v>#REF!</v>
      </c>
      <c r="AE364" s="367" t="e">
        <f t="shared" ca="1" si="21"/>
        <v>#REF!</v>
      </c>
    </row>
    <row r="365" spans="17:31" ht="16.5" x14ac:dyDescent="0.3">
      <c r="Q365"/>
      <c r="R365" s="386"/>
      <c r="AA365" s="369" t="str">
        <f>'7_Factores de emisión'!E713</f>
        <v>SYDER COMERCIALIZADORA VERDE, S.L.</v>
      </c>
      <c r="AB365" s="372">
        <f>'7_Factores de emisión'!H713</f>
        <v>0</v>
      </c>
      <c r="AD365" s="366" t="e">
        <f t="shared" ca="1" si="20"/>
        <v>#REF!</v>
      </c>
      <c r="AE365" s="367" t="e">
        <f t="shared" ca="1" si="21"/>
        <v>#REF!</v>
      </c>
    </row>
    <row r="366" spans="17:31" ht="16.5" x14ac:dyDescent="0.3">
      <c r="Q366"/>
      <c r="R366" s="386"/>
      <c r="AA366" s="369" t="str">
        <f>'7_Factores de emisión'!E714</f>
        <v>TELEFONICA SOLUCIONES DE INFORMATICA Y COMUNICACIONES DE ESPAÑA, S.A.U.</v>
      </c>
      <c r="AB366" s="372">
        <f>'7_Factores de emisión'!H714</f>
        <v>0</v>
      </c>
      <c r="AD366" s="366" t="e">
        <f t="shared" ca="1" si="20"/>
        <v>#REF!</v>
      </c>
      <c r="AE366" s="367" t="e">
        <f t="shared" ca="1" si="21"/>
        <v>#REF!</v>
      </c>
    </row>
    <row r="367" spans="17:31" ht="16.5" x14ac:dyDescent="0.3">
      <c r="Q367"/>
      <c r="R367" s="386"/>
      <c r="AA367" s="369" t="str">
        <f>'7_Factores de emisión'!E715</f>
        <v>TERUGAS ENERGY, S.L.</v>
      </c>
      <c r="AB367" s="372">
        <f>'7_Factores de emisión'!H715</f>
        <v>0</v>
      </c>
      <c r="AD367" s="366" t="e">
        <f t="shared" ca="1" si="20"/>
        <v>#REF!</v>
      </c>
      <c r="AE367" s="367" t="e">
        <f t="shared" ca="1" si="21"/>
        <v>#REF!</v>
      </c>
    </row>
    <row r="368" spans="17:31" ht="16.5" x14ac:dyDescent="0.3">
      <c r="Q368"/>
      <c r="R368" s="386"/>
      <c r="AA368" s="369" t="str">
        <f>'7_Factores de emisión'!E716</f>
        <v>THE ENERGY HOUSE GROUP, S.L.</v>
      </c>
      <c r="AB368" s="372">
        <f>'7_Factores de emisión'!H716</f>
        <v>0</v>
      </c>
      <c r="AD368" s="366" t="e">
        <f t="shared" ca="1" si="20"/>
        <v>#REF!</v>
      </c>
      <c r="AE368" s="367" t="e">
        <f t="shared" ca="1" si="21"/>
        <v>#REF!</v>
      </c>
    </row>
    <row r="369" spans="17:31" ht="16.5" x14ac:dyDescent="0.3">
      <c r="Q369"/>
      <c r="R369" s="386"/>
      <c r="AA369" s="369" t="str">
        <f>'7_Factores de emisión'!E717</f>
        <v>THE YELLOW ENERGY, S.L.</v>
      </c>
      <c r="AB369" s="372">
        <f>'7_Factores de emisión'!H717</f>
        <v>0</v>
      </c>
      <c r="AD369" s="366" t="e">
        <f t="shared" ca="1" si="20"/>
        <v>#REF!</v>
      </c>
      <c r="AE369" s="367" t="e">
        <f t="shared" ca="1" si="21"/>
        <v>#REF!</v>
      </c>
    </row>
    <row r="370" spans="17:31" ht="16.5" x14ac:dyDescent="0.3">
      <c r="Q370"/>
      <c r="R370" s="386"/>
      <c r="AA370" s="369" t="str">
        <f>'7_Factores de emisión'!E718</f>
        <v>TOTAL GAS Y ELECTRICIDAD ESPAÑA, S.A.U.</v>
      </c>
      <c r="AB370" s="372">
        <f>'7_Factores de emisión'!H718</f>
        <v>0.30000001192092896</v>
      </c>
      <c r="AD370" s="366" t="e">
        <f t="shared" ca="1" si="20"/>
        <v>#REF!</v>
      </c>
      <c r="AE370" s="367" t="e">
        <f t="shared" ca="1" si="21"/>
        <v>#REF!</v>
      </c>
    </row>
    <row r="371" spans="17:31" ht="16.5" x14ac:dyDescent="0.3">
      <c r="Q371"/>
      <c r="R371" s="386"/>
      <c r="AA371" s="369" t="str">
        <f>'7_Factores de emisión'!E719</f>
        <v>TRACTAMENT I SELECCIÓ DE RESIDUS, S.A.</v>
      </c>
      <c r="AB371" s="372">
        <f>'7_Factores de emisión'!H719</f>
        <v>0</v>
      </c>
      <c r="AD371" s="366" t="e">
        <f t="shared" ca="1" si="20"/>
        <v>#REF!</v>
      </c>
      <c r="AE371" s="367" t="e">
        <f t="shared" ca="1" si="21"/>
        <v>#REF!</v>
      </c>
    </row>
    <row r="372" spans="17:31" ht="16.5" x14ac:dyDescent="0.3">
      <c r="Q372"/>
      <c r="R372" s="386"/>
      <c r="AA372" s="369" t="str">
        <f>'7_Factores de emisión'!E720</f>
        <v>TRADE UNIVERSAL ENERGY, S.A.</v>
      </c>
      <c r="AB372" s="372">
        <f>'7_Factores de emisión'!H720</f>
        <v>0</v>
      </c>
      <c r="AD372" s="366" t="e">
        <f t="shared" ca="1" si="20"/>
        <v>#REF!</v>
      </c>
      <c r="AE372" s="367" t="e">
        <f t="shared" ca="1" si="21"/>
        <v>#REF!</v>
      </c>
    </row>
    <row r="373" spans="17:31" ht="16.5" x14ac:dyDescent="0.3">
      <c r="Q373"/>
      <c r="R373" s="386"/>
      <c r="AA373" s="369" t="str">
        <f>'7_Factores de emisión'!E721</f>
        <v>UNIELÉCTRICA ENERGÍA, S.A.</v>
      </c>
      <c r="AB373" s="372">
        <f>'7_Factores de emisión'!H721</f>
        <v>0</v>
      </c>
      <c r="AD373" s="366" t="e">
        <f t="shared" ca="1" si="20"/>
        <v>#REF!</v>
      </c>
      <c r="AE373" s="367" t="e">
        <f t="shared" ca="1" si="21"/>
        <v>#REF!</v>
      </c>
    </row>
    <row r="374" spans="17:31" ht="16.5" x14ac:dyDescent="0.3">
      <c r="Q374"/>
      <c r="R374" s="386"/>
      <c r="AA374" s="369" t="str">
        <f>'7_Factores de emisión'!E722</f>
        <v>VIRTUS GLOBAL ENERGY, S.L.</v>
      </c>
      <c r="AB374" s="372">
        <f>'7_Factores de emisión'!H722</f>
        <v>0</v>
      </c>
      <c r="AD374" s="366" t="e">
        <f t="shared" ca="1" si="20"/>
        <v>#REF!</v>
      </c>
      <c r="AE374" s="367" t="e">
        <f t="shared" ca="1" si="21"/>
        <v>#REF!</v>
      </c>
    </row>
    <row r="375" spans="17:31" ht="16.5" x14ac:dyDescent="0.3">
      <c r="Q375"/>
      <c r="R375" s="386"/>
      <c r="AA375" s="369" t="str">
        <f>'7_Factores de emisión'!E723</f>
        <v>VISALIA ENERGÍA, S.L.</v>
      </c>
      <c r="AB375" s="372">
        <f>'7_Factores de emisión'!H723</f>
        <v>0</v>
      </c>
      <c r="AD375" s="366" t="e">
        <f t="shared" ca="1" si="20"/>
        <v>#REF!</v>
      </c>
      <c r="AE375" s="367" t="e">
        <f t="shared" ca="1" si="21"/>
        <v>#REF!</v>
      </c>
    </row>
    <row r="376" spans="17:31" ht="16.5" x14ac:dyDescent="0.3">
      <c r="Q376"/>
      <c r="R376" s="386"/>
      <c r="AA376" s="369" t="str">
        <f>'7_Factores de emisión'!E724</f>
        <v>VIVE ENERGÍA ELÉCTRICA, S.A.</v>
      </c>
      <c r="AB376" s="372">
        <f>'7_Factores de emisión'!H724</f>
        <v>0</v>
      </c>
      <c r="AD376" s="366" t="e">
        <f t="shared" ca="1" si="20"/>
        <v>#REF!</v>
      </c>
      <c r="AE376" s="367" t="e">
        <f t="shared" ca="1" si="21"/>
        <v>#REF!</v>
      </c>
    </row>
    <row r="377" spans="17:31" ht="16.5" x14ac:dyDescent="0.3">
      <c r="Q377"/>
      <c r="R377" s="386"/>
      <c r="AA377" s="369" t="str">
        <f>'7_Factores de emisión'!E725</f>
        <v>VIVO ENERGÍA FUTURA, S.A.</v>
      </c>
      <c r="AB377" s="372">
        <f>'7_Factores de emisión'!H725</f>
        <v>0</v>
      </c>
      <c r="AD377" s="366" t="e">
        <f t="shared" ca="1" si="20"/>
        <v>#REF!</v>
      </c>
      <c r="AE377" s="367" t="e">
        <f t="shared" ca="1" si="21"/>
        <v>#REF!</v>
      </c>
    </row>
    <row r="378" spans="17:31" ht="16.5" x14ac:dyDescent="0.3">
      <c r="Q378"/>
      <c r="R378" s="386"/>
      <c r="AA378" s="369" t="str">
        <f>'7_Factores de emisión'!E726</f>
        <v>VÓLTICO ENERGÍA, S.L.</v>
      </c>
      <c r="AB378" s="372">
        <f>'7_Factores de emisión'!H726</f>
        <v>0</v>
      </c>
      <c r="AD378" s="366" t="e">
        <f t="shared" ca="1" si="20"/>
        <v>#REF!</v>
      </c>
      <c r="AE378" s="367" t="e">
        <f t="shared" ca="1" si="21"/>
        <v>#REF!</v>
      </c>
    </row>
    <row r="379" spans="17:31" ht="16.5" x14ac:dyDescent="0.3">
      <c r="Q379"/>
      <c r="R379" s="386"/>
      <c r="AA379" s="369" t="str">
        <f>'7_Factores de emisión'!E727</f>
        <v>V3J INGENIERIA Y SERVICIOS, S.L.</v>
      </c>
      <c r="AB379" s="372">
        <f>'7_Factores de emisión'!H727</f>
        <v>5.000000074505806E-2</v>
      </c>
      <c r="AD379" s="366" t="e">
        <f t="shared" ref="AD379:AD385" ca="1" si="22">INDIRECT("_Com"&amp;$F$2)</f>
        <v>#REF!</v>
      </c>
      <c r="AE379" s="367" t="e">
        <f t="shared" ref="AE379:AE385" ca="1" si="23">INDIRECT("_Mix"&amp;$F$2)</f>
        <v>#REF!</v>
      </c>
    </row>
    <row r="380" spans="17:31" ht="16.5" x14ac:dyDescent="0.3">
      <c r="Q380"/>
      <c r="R380" s="386"/>
      <c r="AA380" s="369" t="str">
        <f>'7_Factores de emisión'!E728</f>
        <v>WATIO WHOLESALE, S.L.</v>
      </c>
      <c r="AB380" s="372">
        <f>'7_Factores de emisión'!H728</f>
        <v>0.27000001072883606</v>
      </c>
      <c r="AD380" s="366" t="e">
        <f t="shared" ca="1" si="22"/>
        <v>#REF!</v>
      </c>
      <c r="AE380" s="367" t="e">
        <f t="shared" ca="1" si="23"/>
        <v>#REF!</v>
      </c>
    </row>
    <row r="381" spans="17:31" ht="16.5" x14ac:dyDescent="0.3">
      <c r="Q381"/>
      <c r="R381" s="386"/>
      <c r="AA381" s="369" t="str">
        <f>'7_Factores de emisión'!E729</f>
        <v>WATIUM, S.L.</v>
      </c>
      <c r="AB381" s="372">
        <f>'7_Factores de emisión'!H729</f>
        <v>0.2800000011920929</v>
      </c>
      <c r="AD381" s="366" t="e">
        <f t="shared" ca="1" si="22"/>
        <v>#REF!</v>
      </c>
      <c r="AE381" s="367" t="e">
        <f t="shared" ca="1" si="23"/>
        <v>#REF!</v>
      </c>
    </row>
    <row r="382" spans="17:31" ht="16.5" x14ac:dyDescent="0.3">
      <c r="Q382"/>
      <c r="R382" s="386"/>
      <c r="AA382" s="369" t="str">
        <f>'7_Factores de emisión'!E730</f>
        <v>WIND TO MARKET, S.A.</v>
      </c>
      <c r="AB382" s="372">
        <f>'7_Factores de emisión'!H730</f>
        <v>0.20999999344348907</v>
      </c>
      <c r="AD382" s="366" t="e">
        <f t="shared" ca="1" si="22"/>
        <v>#REF!</v>
      </c>
      <c r="AE382" s="367" t="e">
        <f t="shared" ca="1" si="23"/>
        <v>#REF!</v>
      </c>
    </row>
    <row r="383" spans="17:31" ht="16.5" x14ac:dyDescent="0.3">
      <c r="Q383"/>
      <c r="R383" s="386"/>
      <c r="AA383" s="369" t="str">
        <f>'7_Factores de emisión'!E731</f>
        <v>24-7 UTILITIES, S.L.U.</v>
      </c>
      <c r="AB383" s="372">
        <f>'7_Factores de emisión'!H731</f>
        <v>0</v>
      </c>
      <c r="AD383" s="366" t="e">
        <f t="shared" ca="1" si="22"/>
        <v>#REF!</v>
      </c>
      <c r="AE383" s="367" t="e">
        <f t="shared" ca="1" si="23"/>
        <v>#REF!</v>
      </c>
    </row>
    <row r="384" spans="17:31" ht="16.5" x14ac:dyDescent="0.3">
      <c r="Q384"/>
      <c r="R384" s="386"/>
      <c r="AA384" s="373" t="s">
        <v>183</v>
      </c>
      <c r="AB384" s="372">
        <f>'7_Factores de emisión'!E531</f>
        <v>0.31000000238418579</v>
      </c>
      <c r="AD384" s="366" t="e">
        <f t="shared" ca="1" si="22"/>
        <v>#REF!</v>
      </c>
      <c r="AE384" s="367" t="e">
        <f t="shared" ca="1" si="23"/>
        <v>#REF!</v>
      </c>
    </row>
    <row r="385" spans="17:31" ht="16.5" x14ac:dyDescent="0.3">
      <c r="Q385"/>
      <c r="R385" s="386"/>
      <c r="AA385" s="373" t="s">
        <v>6</v>
      </c>
      <c r="AB385" s="372">
        <f>AB384</f>
        <v>0.31000000238418579</v>
      </c>
      <c r="AD385" s="366" t="e">
        <f t="shared" ca="1" si="22"/>
        <v>#REF!</v>
      </c>
      <c r="AE385" s="367" t="e">
        <f t="shared" ca="1" si="23"/>
        <v>#REF!</v>
      </c>
    </row>
  </sheetData>
  <sheetProtection algorithmName="SHA-512" hashValue="d7tI0RRJvkm8uFiIBEk/+yS8SIWGvloaK+a5VwPeOAAbyMKIyZx+KZ/u3xWim1E+YJWH2AMKjVNueaKPAPlYLA==" saltValue="Vw8AYqjDGpOtonmYmfc18w==" spinCount="100000" sheet="1" objects="1" scenarios="1"/>
  <conditionalFormatting sqref="E272">
    <cfRule type="iconSet" priority="4">
      <iconSet iconSet="3Arrows">
        <cfvo type="percent" val="0"/>
        <cfvo type="percent" val="33"/>
        <cfvo type="percent" val="67"/>
      </iconSet>
    </cfRule>
  </conditionalFormatting>
  <conditionalFormatting sqref="C279">
    <cfRule type="iconSet" priority="3">
      <iconSet iconSet="3Arrows">
        <cfvo type="percent" val="0"/>
        <cfvo type="percent" val="33"/>
        <cfvo type="percent" val="67"/>
      </iconSet>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Y109"/>
  <sheetViews>
    <sheetView showRowColHeaders="0" zoomScaleNormal="100" zoomScaleSheetLayoutView="100" workbookViewId="0">
      <pane xSplit="2" ySplit="1" topLeftCell="C45" activePane="bottomRight" state="frozen"/>
      <selection pane="topRight" activeCell="C1" sqref="C1"/>
      <selection pane="bottomLeft" activeCell="A2" sqref="A2"/>
      <selection pane="bottomRight" activeCell="C1" sqref="C1:O1"/>
    </sheetView>
  </sheetViews>
  <sheetFormatPr baseColWidth="10" defaultRowHeight="15" x14ac:dyDescent="0.25"/>
  <cols>
    <col min="1" max="1" width="27" style="31" customWidth="1"/>
    <col min="2" max="2" width="0.5703125" style="29" customWidth="1"/>
    <col min="3" max="3" width="1.7109375" style="51" customWidth="1"/>
    <col min="4" max="5" width="8.7109375" style="51" customWidth="1"/>
    <col min="6" max="6" width="9.5703125" style="51" customWidth="1"/>
    <col min="7" max="7" width="13.28515625" style="51" customWidth="1"/>
    <col min="8" max="8" width="14.140625" style="51" customWidth="1"/>
    <col min="9" max="9" width="15.5703125" style="51" customWidth="1"/>
    <col min="10" max="10" width="15.85546875" style="51" customWidth="1"/>
    <col min="11" max="11" width="16.140625" style="51" customWidth="1"/>
    <col min="12" max="12" width="10.140625" style="51" customWidth="1"/>
    <col min="13" max="13" width="12.28515625" style="51" customWidth="1"/>
    <col min="14" max="14" width="12.85546875" style="51" customWidth="1"/>
    <col min="15" max="15" width="2.7109375" style="51" customWidth="1"/>
    <col min="16" max="16384" width="11.42578125" style="51"/>
  </cols>
  <sheetData>
    <row r="1" spans="1:25" ht="36" customHeight="1" x14ac:dyDescent="0.25">
      <c r="A1" s="28"/>
      <c r="C1" s="618" t="s">
        <v>192</v>
      </c>
      <c r="D1" s="619"/>
      <c r="E1" s="619"/>
      <c r="F1" s="619"/>
      <c r="G1" s="619"/>
      <c r="H1" s="619"/>
      <c r="I1" s="619"/>
      <c r="J1" s="619"/>
      <c r="K1" s="619"/>
      <c r="L1" s="619"/>
      <c r="M1" s="619"/>
      <c r="N1" s="619"/>
      <c r="O1" s="619"/>
    </row>
    <row r="2" spans="1:25" ht="36" customHeight="1" x14ac:dyDescent="0.3">
      <c r="B2" s="16"/>
      <c r="H2" s="30"/>
      <c r="I2" s="30"/>
      <c r="J2" s="30"/>
      <c r="K2" s="30"/>
      <c r="L2" s="30"/>
      <c r="M2" s="30"/>
      <c r="N2" s="30"/>
    </row>
    <row r="3" spans="1:25" ht="16.5" x14ac:dyDescent="0.3">
      <c r="A3" s="11" t="s">
        <v>95</v>
      </c>
      <c r="B3" s="17"/>
      <c r="D3" s="620" t="s">
        <v>253</v>
      </c>
      <c r="E3" s="621"/>
      <c r="F3" s="622"/>
      <c r="G3" s="434"/>
      <c r="H3" s="30"/>
      <c r="M3" s="30"/>
      <c r="N3" s="30"/>
    </row>
    <row r="4" spans="1:25" ht="16.5" x14ac:dyDescent="0.3">
      <c r="A4" s="14" t="s">
        <v>96</v>
      </c>
      <c r="B4" s="17"/>
      <c r="H4" s="30"/>
      <c r="I4" s="30"/>
      <c r="M4" s="30"/>
      <c r="N4" s="30"/>
    </row>
    <row r="5" spans="1:25" ht="18.75" customHeight="1" x14ac:dyDescent="0.25">
      <c r="A5" s="14" t="s">
        <v>97</v>
      </c>
      <c r="B5" s="17"/>
      <c r="D5" s="623" t="s">
        <v>288</v>
      </c>
      <c r="E5" s="623"/>
      <c r="F5" s="623"/>
      <c r="G5" s="623"/>
      <c r="H5" s="623"/>
      <c r="I5" s="623"/>
      <c r="J5" s="345" t="s">
        <v>301</v>
      </c>
      <c r="K5" s="624" t="s">
        <v>502</v>
      </c>
      <c r="L5" s="625"/>
      <c r="M5" s="626"/>
      <c r="Y5" s="387">
        <f>D6</f>
        <v>0</v>
      </c>
    </row>
    <row r="6" spans="1:25" ht="16.5" x14ac:dyDescent="0.3">
      <c r="A6" s="14" t="s">
        <v>98</v>
      </c>
      <c r="B6" s="17"/>
      <c r="D6" s="627"/>
      <c r="E6" s="628"/>
      <c r="F6" s="628"/>
      <c r="G6" s="628"/>
      <c r="H6" s="628"/>
      <c r="I6" s="629"/>
      <c r="J6" s="407"/>
      <c r="K6" s="630"/>
      <c r="L6" s="631"/>
      <c r="M6" s="632"/>
      <c r="Y6" s="387">
        <f>D9</f>
        <v>0</v>
      </c>
    </row>
    <row r="7" spans="1:25" ht="16.5" x14ac:dyDescent="0.3">
      <c r="A7" s="14" t="s">
        <v>99</v>
      </c>
      <c r="J7" s="30"/>
    </row>
    <row r="8" spans="1:25" ht="16.5" customHeight="1" x14ac:dyDescent="0.25">
      <c r="A8" s="14" t="s">
        <v>100</v>
      </c>
      <c r="D8" s="613" t="s">
        <v>498</v>
      </c>
      <c r="E8" s="614"/>
      <c r="F8" s="614"/>
      <c r="G8" s="614"/>
      <c r="H8" s="614"/>
      <c r="I8" s="614"/>
      <c r="J8" s="614"/>
      <c r="K8" s="614"/>
      <c r="L8" s="614"/>
      <c r="M8" s="614"/>
    </row>
    <row r="9" spans="1:25" ht="16.5" customHeight="1" x14ac:dyDescent="0.25">
      <c r="A9" s="122" t="s">
        <v>135</v>
      </c>
      <c r="D9" s="615"/>
      <c r="E9" s="616"/>
      <c r="F9" s="616"/>
      <c r="G9" s="616"/>
      <c r="H9" s="616"/>
      <c r="I9" s="616"/>
      <c r="J9" s="616"/>
      <c r="K9" s="616"/>
      <c r="L9" s="616"/>
      <c r="M9" s="617"/>
    </row>
    <row r="10" spans="1:25" ht="17.25" customHeight="1" x14ac:dyDescent="0.25">
      <c r="A10" s="431" t="s">
        <v>509</v>
      </c>
    </row>
    <row r="11" spans="1:25" ht="18.75" customHeight="1" x14ac:dyDescent="0.25">
      <c r="A11" s="431" t="s">
        <v>927</v>
      </c>
      <c r="D11" s="607" t="s">
        <v>623</v>
      </c>
      <c r="E11" s="607"/>
      <c r="F11" s="607"/>
      <c r="G11" s="607"/>
      <c r="H11" s="607"/>
      <c r="I11" s="607"/>
      <c r="J11" s="607"/>
      <c r="K11" s="607"/>
      <c r="L11" s="607"/>
      <c r="M11" s="607"/>
      <c r="N11" s="607"/>
    </row>
    <row r="12" spans="1:25" ht="8.25" customHeight="1" x14ac:dyDescent="0.3">
      <c r="A12" s="42"/>
      <c r="D12" s="607"/>
      <c r="E12" s="607"/>
      <c r="F12" s="607"/>
      <c r="G12" s="607"/>
      <c r="H12" s="607"/>
      <c r="I12" s="607"/>
      <c r="J12" s="607"/>
      <c r="K12" s="607"/>
      <c r="L12" s="607"/>
      <c r="M12" s="607"/>
      <c r="N12" s="607"/>
    </row>
    <row r="13" spans="1:25" ht="18" customHeight="1" x14ac:dyDescent="0.3">
      <c r="A13" s="42"/>
      <c r="D13" s="607"/>
      <c r="E13" s="607"/>
      <c r="F13" s="607"/>
      <c r="G13" s="607"/>
      <c r="H13" s="607"/>
      <c r="I13" s="607"/>
      <c r="J13" s="607"/>
      <c r="K13" s="607"/>
      <c r="L13" s="607"/>
      <c r="M13" s="607"/>
      <c r="N13" s="607"/>
    </row>
    <row r="14" spans="1:25" ht="16.5" customHeight="1" x14ac:dyDescent="0.3">
      <c r="A14" s="42"/>
      <c r="G14" s="384" t="s">
        <v>184</v>
      </c>
      <c r="H14" s="153"/>
      <c r="I14" s="30"/>
      <c r="J14" s="384" t="s">
        <v>186</v>
      </c>
      <c r="K14" s="408"/>
      <c r="L14" s="155" t="s">
        <v>388</v>
      </c>
    </row>
    <row r="15" spans="1:25" ht="9" customHeight="1" x14ac:dyDescent="0.3">
      <c r="A15" s="42"/>
      <c r="J15" s="30"/>
    </row>
    <row r="16" spans="1:25" ht="16.5" customHeight="1" x14ac:dyDescent="0.3">
      <c r="A16" s="42"/>
      <c r="G16" s="384" t="s">
        <v>185</v>
      </c>
      <c r="H16" s="153"/>
      <c r="I16" s="30"/>
      <c r="J16" s="384" t="s">
        <v>191</v>
      </c>
      <c r="K16" s="408"/>
      <c r="L16" s="155" t="s">
        <v>388</v>
      </c>
    </row>
    <row r="17" spans="1:19" ht="9" customHeight="1" x14ac:dyDescent="0.3">
      <c r="F17" s="428" t="s">
        <v>499</v>
      </c>
      <c r="H17" s="30"/>
      <c r="I17" s="429" t="s">
        <v>500</v>
      </c>
    </row>
    <row r="18" spans="1:19" s="32" customFormat="1" ht="18" x14ac:dyDescent="0.3">
      <c r="A18" s="44"/>
      <c r="B18" s="45"/>
      <c r="D18" s="51"/>
      <c r="E18" s="51"/>
      <c r="F18" s="51"/>
      <c r="G18" s="384" t="s">
        <v>481</v>
      </c>
      <c r="H18" s="153"/>
      <c r="I18" s="30"/>
      <c r="J18" s="401" t="s">
        <v>484</v>
      </c>
      <c r="K18" s="409"/>
      <c r="L18" s="155" t="s">
        <v>388</v>
      </c>
      <c r="M18" s="51" t="s">
        <v>488</v>
      </c>
      <c r="N18" s="51"/>
      <c r="O18" s="33"/>
      <c r="P18" s="33"/>
      <c r="Q18" s="33"/>
      <c r="R18" s="33"/>
      <c r="S18" s="33"/>
    </row>
    <row r="19" spans="1:19" ht="9" customHeight="1" x14ac:dyDescent="0.3">
      <c r="F19" s="343"/>
      <c r="H19" s="30"/>
      <c r="I19" s="344"/>
    </row>
    <row r="20" spans="1:19" s="32" customFormat="1" ht="23.25" customHeight="1" x14ac:dyDescent="0.3">
      <c r="A20" s="44"/>
      <c r="B20" s="45"/>
      <c r="D20" s="51"/>
      <c r="E20" s="51"/>
      <c r="F20" s="51"/>
      <c r="G20" s="402" t="s">
        <v>486</v>
      </c>
      <c r="H20" s="410" t="str">
        <f>IF(ISNUMBER(G3),G3,"")</f>
        <v/>
      </c>
      <c r="I20" s="30"/>
      <c r="J20" s="403" t="s">
        <v>485</v>
      </c>
      <c r="K20" s="453" t="str">
        <f>IF((Datos!E244)&gt;0,Datos!E244,"")</f>
        <v/>
      </c>
      <c r="L20" s="404" t="s">
        <v>487</v>
      </c>
      <c r="M20" s="51"/>
      <c r="N20" s="51"/>
      <c r="O20" s="33"/>
      <c r="P20" s="33"/>
      <c r="Q20" s="33"/>
      <c r="R20" s="33"/>
      <c r="S20" s="33"/>
    </row>
    <row r="21" spans="1:19" s="32" customFormat="1" ht="9" customHeight="1" x14ac:dyDescent="0.25">
      <c r="A21" s="44"/>
      <c r="B21" s="45"/>
      <c r="D21" s="51"/>
      <c r="E21" s="51"/>
      <c r="F21" s="51"/>
      <c r="G21" s="51"/>
      <c r="H21" s="73"/>
      <c r="I21" s="73"/>
      <c r="J21" s="51"/>
      <c r="K21" s="51"/>
      <c r="L21" s="73"/>
      <c r="M21" s="51"/>
      <c r="N21" s="51"/>
      <c r="O21" s="33"/>
      <c r="P21" s="33"/>
      <c r="Q21" s="33"/>
      <c r="R21" s="33"/>
      <c r="S21" s="33"/>
    </row>
    <row r="22" spans="1:19" s="32" customFormat="1" ht="27.75" customHeight="1" x14ac:dyDescent="0.2">
      <c r="A22" s="44"/>
      <c r="B22" s="45"/>
      <c r="D22" s="606" t="s">
        <v>935</v>
      </c>
      <c r="E22" s="606"/>
      <c r="F22" s="606"/>
      <c r="G22" s="606"/>
      <c r="H22" s="606"/>
      <c r="I22" s="606"/>
      <c r="J22" s="606"/>
      <c r="K22" s="606"/>
      <c r="L22" s="606"/>
      <c r="M22" s="606"/>
      <c r="N22" s="606"/>
      <c r="O22" s="33"/>
      <c r="P22" s="33"/>
      <c r="Q22" s="33"/>
      <c r="R22" s="33"/>
      <c r="S22" s="33"/>
    </row>
    <row r="23" spans="1:19" s="32" customFormat="1" ht="20.25" customHeight="1" x14ac:dyDescent="0.2">
      <c r="A23" s="44"/>
      <c r="B23" s="45"/>
      <c r="D23" s="606"/>
      <c r="E23" s="606"/>
      <c r="F23" s="606"/>
      <c r="G23" s="606"/>
      <c r="H23" s="606"/>
      <c r="I23" s="606"/>
      <c r="J23" s="606"/>
      <c r="K23" s="606"/>
      <c r="L23" s="606"/>
      <c r="M23" s="606"/>
      <c r="N23" s="606"/>
      <c r="O23" s="33"/>
      <c r="P23" s="33"/>
      <c r="Q23" s="33"/>
      <c r="R23" s="33"/>
      <c r="S23" s="33"/>
    </row>
    <row r="24" spans="1:19" ht="9" customHeight="1" x14ac:dyDescent="0.3">
      <c r="A24" s="42"/>
      <c r="D24" s="72"/>
      <c r="E24" s="72"/>
      <c r="F24" s="72"/>
      <c r="G24" s="72"/>
      <c r="H24" s="72"/>
      <c r="I24" s="72"/>
      <c r="J24" s="72"/>
      <c r="K24" s="72"/>
      <c r="L24" s="72"/>
      <c r="M24" s="72"/>
      <c r="N24" s="72"/>
    </row>
    <row r="25" spans="1:19" s="32" customFormat="1" ht="16.5" x14ac:dyDescent="0.25">
      <c r="A25" s="44"/>
      <c r="B25" s="45"/>
      <c r="D25" s="72"/>
      <c r="G25" s="72"/>
      <c r="H25" s="72"/>
      <c r="I25" s="608" t="s">
        <v>188</v>
      </c>
      <c r="J25" s="610" t="s">
        <v>320</v>
      </c>
      <c r="K25" s="611"/>
      <c r="L25" s="612"/>
      <c r="N25" s="119"/>
      <c r="O25" s="33"/>
      <c r="P25" s="33"/>
      <c r="Q25" s="33"/>
      <c r="R25" s="33"/>
      <c r="S25" s="33"/>
    </row>
    <row r="26" spans="1:19" ht="16.5" x14ac:dyDescent="0.25">
      <c r="D26" s="72"/>
      <c r="E26" s="32"/>
      <c r="F26" s="32"/>
      <c r="G26" s="72"/>
      <c r="H26" s="72"/>
      <c r="I26" s="609"/>
      <c r="J26" s="397" t="s">
        <v>269</v>
      </c>
      <c r="K26" s="397" t="s">
        <v>60</v>
      </c>
      <c r="L26" s="398" t="s">
        <v>285</v>
      </c>
      <c r="N26" s="32"/>
      <c r="O26" s="72"/>
    </row>
    <row r="27" spans="1:19" ht="23.25" customHeight="1" x14ac:dyDescent="0.25">
      <c r="D27" s="72"/>
      <c r="E27" s="32"/>
      <c r="F27" s="32"/>
      <c r="H27" s="426" t="s">
        <v>497</v>
      </c>
      <c r="I27" s="75" t="str">
        <f>IF(ISNUMBER(H20),H20,"")</f>
        <v/>
      </c>
      <c r="J27" s="411"/>
      <c r="K27" s="412"/>
      <c r="L27" s="411"/>
      <c r="N27" s="32"/>
      <c r="O27" s="72"/>
    </row>
    <row r="28" spans="1:19" ht="5.25" customHeight="1" x14ac:dyDescent="0.25">
      <c r="J28" s="73"/>
      <c r="K28" s="179"/>
    </row>
    <row r="29" spans="1:19" ht="17.25" customHeight="1" x14ac:dyDescent="0.3">
      <c r="A29" s="42"/>
      <c r="D29" s="72"/>
      <c r="E29" s="343"/>
      <c r="G29" s="429" t="s">
        <v>501</v>
      </c>
      <c r="H29" s="427" t="s">
        <v>187</v>
      </c>
      <c r="I29" s="153" t="str">
        <f>IF(ISNUMBER(H14),H14,"")</f>
        <v/>
      </c>
      <c r="J29" s="413" t="str">
        <f>IF(AND(ISNUMBER(I29),ISTEXT(J27)),J27,"")</f>
        <v/>
      </c>
      <c r="K29" s="414"/>
      <c r="L29" s="413" t="str">
        <f>IF(AND(ISNUMBER(I29),ISTEXT(L27)),L27,"")</f>
        <v/>
      </c>
      <c r="N29" s="32"/>
    </row>
    <row r="30" spans="1:19" ht="17.25" customHeight="1" x14ac:dyDescent="0.3">
      <c r="A30" s="42"/>
      <c r="H30" s="427" t="s">
        <v>189</v>
      </c>
      <c r="I30" s="153" t="str">
        <f>IF(ISNUMBER(H16),H16,"")</f>
        <v/>
      </c>
      <c r="J30" s="413" t="str">
        <f>IF(AND(ISNUMBER(I30),ISTEXT(J27)),J27,"")</f>
        <v/>
      </c>
      <c r="K30" s="414"/>
      <c r="L30" s="413" t="str">
        <f>IF(AND(ISNUMBER(I30),ISTEXT(L27)),L27,"")</f>
        <v/>
      </c>
    </row>
    <row r="31" spans="1:19" ht="17.25" customHeight="1" x14ac:dyDescent="0.3">
      <c r="A31" s="42"/>
      <c r="H31" s="427" t="s">
        <v>482</v>
      </c>
      <c r="I31" s="153" t="str">
        <f>IF(ISNUMBER(H18),H18,"")</f>
        <v/>
      </c>
      <c r="J31" s="413" t="str">
        <f>IF(AND(ISNUMBER(I31),ISTEXT(J27)),J27,"")</f>
        <v/>
      </c>
      <c r="K31" s="414"/>
      <c r="L31" s="413" t="str">
        <f>IF(AND(ISNUMBER(I31),ISTEXT(L27)),L27,"")</f>
        <v/>
      </c>
    </row>
    <row r="32" spans="1:19" ht="5.25" customHeight="1" x14ac:dyDescent="0.3">
      <c r="A32" s="42"/>
      <c r="E32" s="72"/>
    </row>
    <row r="33" spans="1:14" ht="17.25" customHeight="1" x14ac:dyDescent="0.3">
      <c r="A33" s="42"/>
      <c r="D33" s="76"/>
    </row>
    <row r="34" spans="1:14" ht="18.75" customHeight="1" x14ac:dyDescent="0.3">
      <c r="A34" s="42"/>
      <c r="D34" s="606" t="s">
        <v>936</v>
      </c>
      <c r="E34" s="606"/>
      <c r="F34" s="606"/>
      <c r="G34" s="606"/>
      <c r="H34" s="606"/>
      <c r="I34" s="606"/>
      <c r="J34" s="606"/>
      <c r="K34" s="606"/>
      <c r="L34" s="606"/>
      <c r="M34" s="606"/>
      <c r="N34" s="606"/>
    </row>
    <row r="35" spans="1:14" ht="18.75" customHeight="1" x14ac:dyDescent="0.3">
      <c r="A35" s="42"/>
      <c r="D35" s="606"/>
      <c r="E35" s="606"/>
      <c r="F35" s="606"/>
      <c r="G35" s="606"/>
      <c r="H35" s="606"/>
      <c r="I35" s="606"/>
      <c r="J35" s="606"/>
      <c r="K35" s="606"/>
      <c r="L35" s="606"/>
      <c r="M35" s="606"/>
      <c r="N35" s="606"/>
    </row>
    <row r="36" spans="1:14" ht="6" customHeight="1" x14ac:dyDescent="0.3">
      <c r="A36" s="42"/>
      <c r="E36" s="72"/>
      <c r="F36" s="72"/>
      <c r="G36" s="72"/>
      <c r="H36" s="72"/>
      <c r="I36" s="72"/>
      <c r="J36" s="72"/>
      <c r="K36" s="72"/>
      <c r="L36" s="72"/>
      <c r="M36" s="72"/>
      <c r="N36" s="72"/>
    </row>
    <row r="37" spans="1:14" ht="17.25" customHeight="1" x14ac:dyDescent="0.3">
      <c r="A37" s="42"/>
      <c r="G37" s="72"/>
      <c r="H37" s="72"/>
      <c r="I37" s="399" t="s">
        <v>188</v>
      </c>
      <c r="J37" s="430" t="s">
        <v>318</v>
      </c>
      <c r="K37" s="400" t="s">
        <v>319</v>
      </c>
    </row>
    <row r="38" spans="1:14" ht="17.25" customHeight="1" x14ac:dyDescent="0.25">
      <c r="H38" s="427" t="s">
        <v>20</v>
      </c>
      <c r="I38" s="75" t="str">
        <f>IF(ISNUMBER(H20),H20,"")</f>
        <v/>
      </c>
      <c r="J38" s="415"/>
      <c r="K38" s="416"/>
    </row>
    <row r="39" spans="1:14" ht="5.25" customHeight="1" x14ac:dyDescent="0.25">
      <c r="H39" s="179"/>
      <c r="K39" s="73"/>
      <c r="N39" s="180"/>
    </row>
    <row r="40" spans="1:14" ht="16.5" x14ac:dyDescent="0.25">
      <c r="G40" s="429" t="s">
        <v>504</v>
      </c>
      <c r="H40" s="427" t="s">
        <v>187</v>
      </c>
      <c r="I40" s="153" t="str">
        <f>IF(ISNUMBER(H14),H14,"")</f>
        <v/>
      </c>
      <c r="J40" s="413"/>
      <c r="K40" s="413"/>
    </row>
    <row r="41" spans="1:14" ht="18" customHeight="1" x14ac:dyDescent="0.25">
      <c r="H41" s="427" t="s">
        <v>189</v>
      </c>
      <c r="I41" s="154" t="str">
        <f>IF(ISNUMBER(H16),H16,"")</f>
        <v/>
      </c>
      <c r="J41" s="416"/>
      <c r="K41" s="413"/>
    </row>
    <row r="42" spans="1:14" ht="18" customHeight="1" x14ac:dyDescent="0.25">
      <c r="H42" s="427" t="s">
        <v>482</v>
      </c>
      <c r="I42" s="154" t="str">
        <f>IF(ISNUMBER(H18),H18,"")</f>
        <v/>
      </c>
      <c r="J42" s="416"/>
      <c r="K42" s="413"/>
    </row>
    <row r="43" spans="1:14" ht="16.5" customHeight="1" x14ac:dyDescent="0.25"/>
    <row r="44" spans="1:14" ht="18.75" customHeight="1" x14ac:dyDescent="0.25"/>
    <row r="45" spans="1:14" ht="18.75" customHeight="1" x14ac:dyDescent="0.25"/>
    <row r="46" spans="1:14" ht="18.75" customHeight="1" x14ac:dyDescent="0.25"/>
    <row r="47" spans="1:14" ht="22.5" customHeight="1" x14ac:dyDescent="0.25"/>
    <row r="67" spans="5:9" x14ac:dyDescent="0.25">
      <c r="E67" s="120"/>
      <c r="F67" s="120"/>
      <c r="G67" s="120"/>
      <c r="H67" s="120"/>
      <c r="I67" s="120"/>
    </row>
    <row r="94" spans="4:8" x14ac:dyDescent="0.25">
      <c r="D94" s="119"/>
      <c r="E94" s="119"/>
      <c r="F94" s="119"/>
      <c r="G94" s="119"/>
      <c r="H94" s="119"/>
    </row>
    <row r="95" spans="4:8" x14ac:dyDescent="0.25">
      <c r="D95" s="119"/>
      <c r="E95" s="119"/>
      <c r="F95" s="119"/>
      <c r="G95" s="119"/>
      <c r="H95" s="119"/>
    </row>
    <row r="96" spans="4:8" x14ac:dyDescent="0.25">
      <c r="D96" s="119"/>
      <c r="E96" s="119"/>
      <c r="F96" s="119"/>
      <c r="G96" s="119"/>
      <c r="H96" s="119"/>
    </row>
    <row r="97" spans="4:7" x14ac:dyDescent="0.25">
      <c r="D97" s="119"/>
      <c r="E97" s="119"/>
      <c r="F97" s="119"/>
      <c r="G97" s="119"/>
    </row>
    <row r="98" spans="4:7" x14ac:dyDescent="0.25">
      <c r="D98" s="119"/>
      <c r="E98" s="119"/>
      <c r="F98" s="119"/>
      <c r="G98" s="119"/>
    </row>
    <row r="99" spans="4:7" x14ac:dyDescent="0.25">
      <c r="D99" s="119"/>
      <c r="E99" s="119"/>
      <c r="F99" s="119"/>
      <c r="G99" s="119"/>
    </row>
    <row r="100" spans="4:7" x14ac:dyDescent="0.25">
      <c r="D100" s="119"/>
      <c r="E100" s="119"/>
      <c r="F100" s="119"/>
      <c r="G100" s="119"/>
    </row>
    <row r="101" spans="4:7" x14ac:dyDescent="0.25">
      <c r="D101" s="119"/>
      <c r="E101" s="119"/>
      <c r="F101" s="119"/>
      <c r="G101" s="119"/>
    </row>
    <row r="102" spans="4:7" x14ac:dyDescent="0.25">
      <c r="D102" s="119"/>
      <c r="E102" s="119"/>
      <c r="F102" s="119"/>
      <c r="G102" s="119"/>
    </row>
    <row r="103" spans="4:7" x14ac:dyDescent="0.25">
      <c r="D103" s="119"/>
      <c r="E103" s="119"/>
      <c r="F103" s="119"/>
      <c r="G103" s="119"/>
    </row>
    <row r="104" spans="4:7" x14ac:dyDescent="0.25">
      <c r="D104" s="119"/>
      <c r="E104" s="119"/>
      <c r="F104" s="119"/>
      <c r="G104" s="119"/>
    </row>
    <row r="105" spans="4:7" x14ac:dyDescent="0.25">
      <c r="D105" s="119"/>
      <c r="E105" s="119"/>
      <c r="F105" s="119"/>
      <c r="G105" s="119"/>
    </row>
    <row r="106" spans="4:7" x14ac:dyDescent="0.25">
      <c r="D106" s="119"/>
      <c r="E106" s="119"/>
      <c r="F106" s="119"/>
      <c r="G106" s="119"/>
    </row>
    <row r="107" spans="4:7" x14ac:dyDescent="0.25">
      <c r="D107" s="119"/>
      <c r="E107" s="119"/>
      <c r="F107" s="119"/>
      <c r="G107" s="119"/>
    </row>
    <row r="108" spans="4:7" x14ac:dyDescent="0.25">
      <c r="D108" s="119"/>
      <c r="E108" s="119"/>
      <c r="F108" s="119"/>
      <c r="G108" s="119"/>
    </row>
    <row r="109" spans="4:7" x14ac:dyDescent="0.25">
      <c r="D109" s="119"/>
      <c r="E109" s="119"/>
      <c r="F109" s="119"/>
      <c r="G109" s="119"/>
    </row>
  </sheetData>
  <sheetProtection algorithmName="SHA-512" hashValue="PDeN9MmLozac+kdxZRc3hYffYKmUP9Q+Vykjhzp96/cpzfEsaHQUEma97INUOwrvSf8Jef2n6iLPqYJnXELFMA==" saltValue="nmjOOBybD9GqNDoIFsCAQA==" spinCount="100000" sheet="1" objects="1" scenarios="1"/>
  <protectedRanges>
    <protectedRange sqref="G3 D6:M6 D9:M9 H14 H16 H18 K14 K16 K18 J27:L27 K29:K31 J40:K42 J38:K38" name="Rango1"/>
  </protectedRanges>
  <dataConsolidate/>
  <mergeCells count="13">
    <mergeCell ref="D8:M8"/>
    <mergeCell ref="D9:M9"/>
    <mergeCell ref="C1:O1"/>
    <mergeCell ref="D3:F3"/>
    <mergeCell ref="D5:I5"/>
    <mergeCell ref="K5:M5"/>
    <mergeCell ref="D6:I6"/>
    <mergeCell ref="K6:M6"/>
    <mergeCell ref="D34:N35"/>
    <mergeCell ref="D11:N13"/>
    <mergeCell ref="D22:N23"/>
    <mergeCell ref="I25:I26"/>
    <mergeCell ref="J25:L25"/>
  </mergeCells>
  <conditionalFormatting sqref="J28 L21">
    <cfRule type="expression" dxfId="546" priority="40" stopIfTrue="1">
      <formula>#REF!=""</formula>
    </cfRule>
  </conditionalFormatting>
  <conditionalFormatting sqref="K39 H21:I21">
    <cfRule type="expression" dxfId="545" priority="39" stopIfTrue="1">
      <formula>#REF!=""</formula>
    </cfRule>
  </conditionalFormatting>
  <conditionalFormatting sqref="D9">
    <cfRule type="expression" dxfId="544" priority="42" stopIfTrue="1">
      <formula>D9=""</formula>
    </cfRule>
  </conditionalFormatting>
  <conditionalFormatting sqref="D6">
    <cfRule type="expression" dxfId="543" priority="41" stopIfTrue="1">
      <formula>$D$6=""</formula>
    </cfRule>
  </conditionalFormatting>
  <conditionalFormatting sqref="L27">
    <cfRule type="expression" dxfId="542" priority="38" stopIfTrue="1">
      <formula>ISTEXT(L27)</formula>
    </cfRule>
  </conditionalFormatting>
  <conditionalFormatting sqref="K18">
    <cfRule type="expression" dxfId="541" priority="37" stopIfTrue="1">
      <formula>ISNUMBER($K$18)</formula>
    </cfRule>
  </conditionalFormatting>
  <conditionalFormatting sqref="K16">
    <cfRule type="expression" dxfId="540" priority="36" stopIfTrue="1">
      <formula>ISNUMBER($K$16)</formula>
    </cfRule>
  </conditionalFormatting>
  <conditionalFormatting sqref="J6">
    <cfRule type="expression" dxfId="539" priority="35" stopIfTrue="1">
      <formula>OR(ISNUMBER($J$6),ISTEXT($J$6))</formula>
    </cfRule>
  </conditionalFormatting>
  <conditionalFormatting sqref="I41">
    <cfRule type="expression" dxfId="538" priority="44" stopIfTrue="1">
      <formula>ISNUMBER($I$41)</formula>
    </cfRule>
  </conditionalFormatting>
  <conditionalFormatting sqref="J27">
    <cfRule type="expression" dxfId="537" priority="46" stopIfTrue="1">
      <formula>ISTEXT($J$27)</formula>
    </cfRule>
  </conditionalFormatting>
  <conditionalFormatting sqref="K27">
    <cfRule type="expression" dxfId="536" priority="47" stopIfTrue="1">
      <formula>ISNUMBER($K$27)</formula>
    </cfRule>
  </conditionalFormatting>
  <conditionalFormatting sqref="K30">
    <cfRule type="expression" dxfId="535" priority="48" stopIfTrue="1">
      <formula>ISNUMBER($K$30)</formula>
    </cfRule>
  </conditionalFormatting>
  <conditionalFormatting sqref="I30">
    <cfRule type="expression" dxfId="534" priority="33" stopIfTrue="1">
      <formula>ISNUMBER(I30)</formula>
    </cfRule>
  </conditionalFormatting>
  <conditionalFormatting sqref="I29">
    <cfRule type="expression" dxfId="533" priority="32" stopIfTrue="1">
      <formula>ISNUMBER($I$29)</formula>
    </cfRule>
  </conditionalFormatting>
  <conditionalFormatting sqref="H16">
    <cfRule type="expression" dxfId="532" priority="31" stopIfTrue="1">
      <formula>ISNUMBER($H$16)</formula>
    </cfRule>
  </conditionalFormatting>
  <conditionalFormatting sqref="K29">
    <cfRule type="expression" dxfId="531" priority="29" stopIfTrue="1">
      <formula>ISNUMBER($K$29)</formula>
    </cfRule>
  </conditionalFormatting>
  <conditionalFormatting sqref="I40">
    <cfRule type="expression" dxfId="530" priority="28" stopIfTrue="1">
      <formula>ISNUMBER($I$40)</formula>
    </cfRule>
  </conditionalFormatting>
  <conditionalFormatting sqref="J38">
    <cfRule type="expression" dxfId="529" priority="27" stopIfTrue="1">
      <formula>ISNUMBER($J$38)</formula>
    </cfRule>
  </conditionalFormatting>
  <conditionalFormatting sqref="J40">
    <cfRule type="expression" dxfId="528" priority="26" stopIfTrue="1">
      <formula>ISNUMBER($J$40)</formula>
    </cfRule>
  </conditionalFormatting>
  <conditionalFormatting sqref="J41">
    <cfRule type="expression" dxfId="527" priority="25" stopIfTrue="1">
      <formula>ISNUMBER($J$41)</formula>
    </cfRule>
  </conditionalFormatting>
  <conditionalFormatting sqref="K38">
    <cfRule type="expression" dxfId="526" priority="24" stopIfTrue="1">
      <formula>ISNUMBER($K$38)</formula>
    </cfRule>
  </conditionalFormatting>
  <conditionalFormatting sqref="K40">
    <cfRule type="expression" dxfId="525" priority="23" stopIfTrue="1">
      <formula>ISNUMBER($K$40)</formula>
    </cfRule>
  </conditionalFormatting>
  <conditionalFormatting sqref="K41">
    <cfRule type="expression" dxfId="524" priority="22" stopIfTrue="1">
      <formula>ISNUMBER($K$41)</formula>
    </cfRule>
  </conditionalFormatting>
  <conditionalFormatting sqref="K6">
    <cfRule type="expression" dxfId="523" priority="21">
      <formula>ISTEXT($K$6)</formula>
    </cfRule>
  </conditionalFormatting>
  <conditionalFormatting sqref="L29:L31">
    <cfRule type="expression" dxfId="522" priority="49" stopIfTrue="1">
      <formula>AND(ISTEXT($L$27),ISNUMBER(I29))</formula>
    </cfRule>
  </conditionalFormatting>
  <conditionalFormatting sqref="K14">
    <cfRule type="expression" dxfId="521" priority="20" stopIfTrue="1">
      <formula>ISNUMBER($K$14)</formula>
    </cfRule>
  </conditionalFormatting>
  <conditionalFormatting sqref="H14">
    <cfRule type="expression" dxfId="520" priority="19" stopIfTrue="1">
      <formula>ISNUMBER($H$14)</formula>
    </cfRule>
  </conditionalFormatting>
  <conditionalFormatting sqref="H20">
    <cfRule type="expression" dxfId="519" priority="17" stopIfTrue="1">
      <formula>ISNUMBER($H$20)</formula>
    </cfRule>
  </conditionalFormatting>
  <conditionalFormatting sqref="K31">
    <cfRule type="expression" dxfId="518" priority="15" stopIfTrue="1">
      <formula>ISNUMBER($K$31)</formula>
    </cfRule>
  </conditionalFormatting>
  <conditionalFormatting sqref="H18">
    <cfRule type="expression" dxfId="517" priority="9" stopIfTrue="1">
      <formula>ISNUMBER($H$18)</formula>
    </cfRule>
  </conditionalFormatting>
  <conditionalFormatting sqref="G3">
    <cfRule type="expression" dxfId="516" priority="8" stopIfTrue="1">
      <formula>ISNUMBER($G$3)</formula>
    </cfRule>
  </conditionalFormatting>
  <conditionalFormatting sqref="I31">
    <cfRule type="expression" dxfId="515" priority="7">
      <formula>ISNUMBER($I$31)</formula>
    </cfRule>
  </conditionalFormatting>
  <conditionalFormatting sqref="I42">
    <cfRule type="expression" dxfId="514" priority="6">
      <formula>ISNUMBER($I$42)</formula>
    </cfRule>
  </conditionalFormatting>
  <conditionalFormatting sqref="K42">
    <cfRule type="expression" dxfId="513" priority="5">
      <formula>ISNUMBER($K$42)</formula>
    </cfRule>
  </conditionalFormatting>
  <conditionalFormatting sqref="J42">
    <cfRule type="expression" dxfId="512" priority="4">
      <formula>ISNUMBER($J$42)</formula>
    </cfRule>
  </conditionalFormatting>
  <conditionalFormatting sqref="J31">
    <cfRule type="expression" dxfId="511" priority="3" stopIfTrue="1">
      <formula>AND(ISNUMBER($I$31),ISTEXT($J$31))</formula>
    </cfRule>
  </conditionalFormatting>
  <conditionalFormatting sqref="J29:J31">
    <cfRule type="expression" dxfId="510" priority="1" stopIfTrue="1">
      <formula>AND(ISNUMBER(I29),ISTEXT(J29))</formula>
    </cfRule>
  </conditionalFormatting>
  <dataValidations count="12">
    <dataValidation type="decimal" operator="greaterThan" allowBlank="1" showInputMessage="1" showErrorMessage="1" error="Este dato ha der un valor numérico" sqref="K18">
      <formula1>0</formula1>
    </dataValidation>
    <dataValidation type="decimal" operator="greaterThan" allowBlank="1" showInputMessage="1" showErrorMessage="1" error="Este dato ha de ser un valor numérico" sqref="K16 K14 J38:L38 J40:J42">
      <formula1>0</formula1>
    </dataValidation>
    <dataValidation type="textLength" operator="equal" allowBlank="1" showInputMessage="1" showErrorMessage="1" error="Introducir 9 caracteres sin incluir guiones ni puntos." sqref="J6">
      <formula1>9</formula1>
    </dataValidation>
    <dataValidation type="whole" allowBlank="1" showInputMessage="1" showErrorMessage="1" sqref="H17 H19">
      <formula1>2010</formula1>
      <formula2>2050</formula2>
    </dataValidation>
    <dataValidation type="decimal" operator="greaterThan" allowBlank="1" showInputMessage="1" showErrorMessage="1" error="Este dato ha ser un valor numérico." sqref="K27:K28">
      <formula1>0</formula1>
    </dataValidation>
    <dataValidation type="decimal" operator="greaterThan" allowBlank="1" showInputMessage="1" showErrorMessage="1" sqref="K40:K42">
      <formula1>0</formula1>
    </dataValidation>
    <dataValidation type="whole" allowBlank="1" showInputMessage="1" showErrorMessage="1" error="El año 2 ha de ser posterior al año1." sqref="H16">
      <formula1>H14+1</formula1>
      <formula2>H20-1</formula2>
    </dataValidation>
    <dataValidation type="whole" allowBlank="1" showInputMessage="1" showErrorMessage="1" error="El año 3 ha de ser posterior al año 2 y anterior al año de cálculo." sqref="H18">
      <formula1>H16+1</formula1>
      <formula2>H20-1</formula2>
    </dataValidation>
    <dataValidation type="whole" operator="lessThan" allowBlank="1" showInputMessage="1" showErrorMessage="1" error="El año 1 ha de ser anterior al año de cálculo." sqref="H14">
      <formula1>G3</formula1>
    </dataValidation>
    <dataValidation type="list" operator="equal" allowBlank="1" showInputMessage="1" showErrorMessage="1" sqref="G3">
      <formula1>Año</formula1>
    </dataValidation>
    <dataValidation type="list" allowBlank="1" showInputMessage="1" showErrorMessage="1" sqref="K6">
      <formula1>TipoOrg</formula1>
    </dataValidation>
    <dataValidation type="list" allowBlank="1" showInputMessage="1" showErrorMessage="1" sqref="D9">
      <formula1>Sector</formula1>
    </dataValidation>
  </dataValidations>
  <hyperlinks>
    <hyperlink ref="A4" location="'2_Combustibles fósiles'!A1" display="2. HC Alcance 1: Comb. fósiles"/>
    <hyperlink ref="A5" location="'3_Fluorados'!A1" display="3. HC Alcance 1: Fugas fluorados"/>
    <hyperlink ref="A6" location="'4_Electricidad'!A1" display="4. HC 2: Electricidad"/>
    <hyperlink ref="A7" location="'5_Información adicional'!A1" display="5. Inf. adicional: renovables"/>
    <hyperlink ref="A8" location="'6_Resultados'!A1" display="6. Informe final: Resultados"/>
    <hyperlink ref="A9" location="'7_Factores de emisión'!A1" display="7. Factores de emisión, PCG, mix"/>
    <hyperlink ref="A10" location="'8. Observaciones'!A1" display="8. Observaciones"/>
    <hyperlink ref="A11" location="'9. Consumos. Hoja de trabajo'!A1" display="9. Consumos. Hoja de trabajo"/>
  </hyperlinks>
  <pageMargins left="0.70866141732283472" right="0.70866141732283472" top="0.74803149606299213" bottom="0.74803149606299213" header="0.31496062992125984" footer="0.31496062992125984"/>
  <pageSetup paperSize="9" scale="29" orientation="landscape" verticalDpi="300" r:id="rId1"/>
  <ignoredErrors>
    <ignoredError sqref="F17 I17 G29 G40"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8"/>
  <sheetViews>
    <sheetView showRowColHeaders="0" zoomScaleNormal="100" workbookViewId="0">
      <pane xSplit="2" ySplit="1" topLeftCell="F58" activePane="bottomRight" state="frozen"/>
      <selection activeCell="H40" sqref="H40:N40"/>
      <selection pane="topRight" activeCell="H40" sqref="H40:N40"/>
      <selection pane="bottomLeft" activeCell="H40" sqref="H40:N40"/>
      <selection pane="bottomRight" activeCell="F62" sqref="F62"/>
    </sheetView>
  </sheetViews>
  <sheetFormatPr baseColWidth="10" defaultRowHeight="15" x14ac:dyDescent="0.25"/>
  <cols>
    <col min="1" max="1" width="26.85546875" style="496" customWidth="1"/>
    <col min="2" max="2" width="0.5703125" style="29" customWidth="1"/>
    <col min="3" max="3" width="1" style="51" customWidth="1"/>
    <col min="4" max="4" width="1.42578125" style="32" customWidth="1"/>
    <col min="5" max="5" width="24.7109375" style="32" customWidth="1"/>
    <col min="6" max="6" width="25.28515625" style="32" customWidth="1"/>
    <col min="7" max="7" width="14.85546875" style="32" customWidth="1"/>
    <col min="8" max="8" width="13.7109375" style="32" customWidth="1"/>
    <col min="9" max="9" width="14.85546875" style="32" customWidth="1"/>
    <col min="10" max="10" width="18.85546875" style="32" customWidth="1"/>
    <col min="11" max="11" width="22.28515625" style="32" customWidth="1"/>
    <col min="12" max="12" width="9.85546875" style="32" customWidth="1"/>
    <col min="13" max="13" width="13.85546875" style="32" customWidth="1"/>
    <col min="14" max="14" width="8.85546875" style="32" customWidth="1"/>
    <col min="15" max="15" width="16" style="32" customWidth="1"/>
    <col min="16" max="16" width="12.28515625" style="32" customWidth="1"/>
    <col min="17" max="17" width="3.42578125" style="32" customWidth="1"/>
    <col min="18" max="16384" width="11.42578125" style="32"/>
  </cols>
  <sheetData>
    <row r="1" spans="1:17" s="51" customFormat="1" ht="36" customHeight="1" x14ac:dyDescent="0.25">
      <c r="A1" s="495"/>
      <c r="B1" s="29"/>
      <c r="C1" s="619" t="s">
        <v>374</v>
      </c>
      <c r="D1" s="619"/>
      <c r="E1" s="619"/>
      <c r="F1" s="619"/>
      <c r="G1" s="619"/>
      <c r="H1" s="619"/>
      <c r="I1" s="619"/>
      <c r="J1" s="619"/>
      <c r="K1" s="619"/>
      <c r="L1" s="619"/>
      <c r="M1" s="619"/>
      <c r="N1" s="619"/>
      <c r="O1" s="619"/>
      <c r="P1" s="619"/>
      <c r="Q1" s="619"/>
    </row>
    <row r="2" spans="1:17" ht="36" customHeight="1" x14ac:dyDescent="0.25">
      <c r="B2" s="16"/>
    </row>
    <row r="3" spans="1:17" ht="16.5" customHeight="1" x14ac:dyDescent="0.25">
      <c r="A3" s="35" t="s">
        <v>95</v>
      </c>
      <c r="B3" s="123"/>
      <c r="E3" s="634" t="s">
        <v>29</v>
      </c>
      <c r="F3" s="634"/>
      <c r="G3" s="634"/>
      <c r="H3" s="634"/>
      <c r="I3" s="634"/>
      <c r="J3" s="634"/>
      <c r="K3" s="634"/>
      <c r="L3" s="634"/>
      <c r="M3" s="634"/>
      <c r="N3" s="634"/>
      <c r="O3" s="634"/>
      <c r="P3" s="634"/>
      <c r="Q3" s="497"/>
    </row>
    <row r="4" spans="1:17" ht="16.5" customHeight="1" x14ac:dyDescent="0.25">
      <c r="A4" s="37" t="s">
        <v>96</v>
      </c>
      <c r="B4" s="123"/>
      <c r="E4" s="634"/>
      <c r="F4" s="634"/>
      <c r="G4" s="634"/>
      <c r="H4" s="634"/>
      <c r="I4" s="634"/>
      <c r="J4" s="634"/>
      <c r="K4" s="634"/>
      <c r="L4" s="634"/>
      <c r="M4" s="634"/>
      <c r="N4" s="634"/>
      <c r="O4" s="634"/>
      <c r="P4" s="634"/>
    </row>
    <row r="5" spans="1:17" ht="16.5" customHeight="1" x14ac:dyDescent="0.25">
      <c r="A5" s="14" t="s">
        <v>97</v>
      </c>
      <c r="B5" s="123"/>
      <c r="E5" s="561" t="s">
        <v>933</v>
      </c>
      <c r="G5" s="562"/>
      <c r="H5" s="562"/>
      <c r="I5" s="562"/>
      <c r="J5" s="562"/>
      <c r="K5" s="562"/>
      <c r="L5" s="562"/>
      <c r="M5" s="562"/>
      <c r="N5" s="562"/>
      <c r="O5" s="498"/>
      <c r="P5" s="562"/>
    </row>
    <row r="6" spans="1:17" ht="16.5" customHeight="1" x14ac:dyDescent="0.25">
      <c r="A6" s="14" t="s">
        <v>98</v>
      </c>
      <c r="B6" s="123"/>
      <c r="C6" s="117"/>
      <c r="D6" s="51"/>
      <c r="E6" s="561" t="s">
        <v>934</v>
      </c>
    </row>
    <row r="7" spans="1:17" ht="16.5" customHeight="1" x14ac:dyDescent="0.25">
      <c r="A7" s="35" t="s">
        <v>99</v>
      </c>
      <c r="B7" s="123"/>
      <c r="E7" s="635" t="s">
        <v>932</v>
      </c>
      <c r="F7" s="635"/>
      <c r="G7" s="635"/>
      <c r="H7" s="635"/>
      <c r="I7" s="635"/>
      <c r="J7" s="635"/>
      <c r="K7" s="635"/>
      <c r="L7" s="635"/>
      <c r="M7" s="635"/>
      <c r="N7" s="635"/>
      <c r="O7" s="635"/>
      <c r="P7" s="635"/>
      <c r="Q7" s="497"/>
    </row>
    <row r="8" spans="1:17" ht="16.5" customHeight="1" x14ac:dyDescent="0.25">
      <c r="A8" s="35" t="s">
        <v>100</v>
      </c>
      <c r="E8" s="635"/>
      <c r="F8" s="635"/>
      <c r="G8" s="635"/>
      <c r="H8" s="635"/>
      <c r="I8" s="635"/>
      <c r="J8" s="635"/>
      <c r="K8" s="635"/>
      <c r="L8" s="635"/>
      <c r="M8" s="635"/>
      <c r="N8" s="635"/>
      <c r="O8" s="635"/>
      <c r="P8" s="635"/>
      <c r="Q8" s="497"/>
    </row>
    <row r="9" spans="1:17" ht="16.5" hidden="1" customHeight="1" x14ac:dyDescent="0.25">
      <c r="A9" s="38"/>
      <c r="F9" s="499"/>
      <c r="G9" s="499"/>
      <c r="H9" s="499"/>
      <c r="I9" s="499"/>
      <c r="J9" s="499"/>
      <c r="K9" s="499"/>
      <c r="L9" s="499"/>
      <c r="M9" s="499"/>
      <c r="N9" s="499"/>
      <c r="O9" s="500"/>
      <c r="P9" s="499"/>
      <c r="Q9" s="501"/>
    </row>
    <row r="10" spans="1:17" ht="16.5" hidden="1" customHeight="1" x14ac:dyDescent="0.25">
      <c r="A10" s="38"/>
      <c r="Q10" s="501"/>
    </row>
    <row r="11" spans="1:17" ht="16.5" customHeight="1" x14ac:dyDescent="0.25">
      <c r="A11" s="431" t="s">
        <v>135</v>
      </c>
      <c r="E11" s="636"/>
      <c r="F11" s="636"/>
      <c r="G11" s="636"/>
      <c r="H11" s="636"/>
      <c r="I11" s="636"/>
      <c r="J11" s="636"/>
      <c r="K11" s="636"/>
      <c r="L11" s="636"/>
      <c r="M11" s="636"/>
      <c r="N11" s="636"/>
      <c r="O11" s="636"/>
      <c r="P11" s="636"/>
      <c r="Q11" s="33"/>
    </row>
    <row r="12" spans="1:17" s="54" customFormat="1" ht="20.100000000000001" customHeight="1" x14ac:dyDescent="0.25">
      <c r="A12" s="431" t="s">
        <v>509</v>
      </c>
      <c r="B12" s="29"/>
      <c r="C12" s="51"/>
      <c r="D12" s="637" t="s">
        <v>136</v>
      </c>
      <c r="E12" s="637"/>
      <c r="F12" s="637"/>
      <c r="G12" s="637"/>
      <c r="H12" s="637"/>
      <c r="I12" s="637"/>
      <c r="J12" s="637"/>
      <c r="K12" s="637"/>
      <c r="L12" s="637"/>
      <c r="M12" s="637"/>
      <c r="N12" s="637"/>
      <c r="O12" s="637"/>
      <c r="P12" s="637"/>
      <c r="Q12" s="32"/>
    </row>
    <row r="13" spans="1:17" ht="17.25" customHeight="1" x14ac:dyDescent="0.3">
      <c r="A13" s="431" t="s">
        <v>927</v>
      </c>
      <c r="E13" s="502" t="str">
        <f>IF(ISNUMBER('1_Datos generales organización'!G3),"","Para que aparezca el factor de emisión según tipo de combustible, introduzca el AÑO DE CÁLCULO en la pestaña 1_Datos generales de la organización")</f>
        <v>Para que aparezca el factor de emisión según tipo de combustible, introduzca el AÑO DE CÁLCULO en la pestaña 1_Datos generales de la organización</v>
      </c>
      <c r="F13" s="33"/>
      <c r="G13" s="33"/>
      <c r="H13" s="33"/>
      <c r="I13" s="33"/>
      <c r="J13" s="33"/>
      <c r="K13" s="33"/>
      <c r="L13" s="33"/>
      <c r="M13" s="33"/>
      <c r="N13" s="33"/>
      <c r="O13" s="503"/>
      <c r="P13" s="33"/>
      <c r="Q13" s="33"/>
    </row>
    <row r="14" spans="1:17" s="504" customFormat="1" ht="32.1" customHeight="1" x14ac:dyDescent="0.25">
      <c r="A14" s="38"/>
      <c r="B14" s="29"/>
      <c r="C14" s="51"/>
      <c r="E14" s="638" t="s">
        <v>432</v>
      </c>
      <c r="F14" s="639"/>
      <c r="G14" s="639"/>
      <c r="H14" s="639"/>
      <c r="I14" s="639"/>
      <c r="J14" s="639"/>
      <c r="K14" s="640"/>
      <c r="L14" s="32"/>
      <c r="M14" s="32"/>
      <c r="N14" s="32"/>
      <c r="O14" s="32"/>
      <c r="P14" s="32"/>
    </row>
    <row r="15" spans="1:17" ht="35.25" customHeight="1" x14ac:dyDescent="0.25">
      <c r="A15" s="38"/>
      <c r="E15" s="641" t="s">
        <v>510</v>
      </c>
      <c r="F15" s="642" t="s">
        <v>511</v>
      </c>
      <c r="G15" s="643" t="s">
        <v>512</v>
      </c>
      <c r="H15" s="645" t="s">
        <v>513</v>
      </c>
      <c r="I15" s="646"/>
      <c r="J15" s="647" t="s">
        <v>383</v>
      </c>
      <c r="K15" s="633" t="s">
        <v>460</v>
      </c>
    </row>
    <row r="16" spans="1:17" x14ac:dyDescent="0.25">
      <c r="A16" s="38"/>
      <c r="E16" s="641"/>
      <c r="F16" s="642"/>
      <c r="G16" s="644"/>
      <c r="H16" s="505" t="s">
        <v>124</v>
      </c>
      <c r="I16" s="506" t="s">
        <v>514</v>
      </c>
      <c r="J16" s="648"/>
      <c r="K16" s="633"/>
    </row>
    <row r="17" spans="1:16" s="504" customFormat="1" hidden="1" x14ac:dyDescent="0.25">
      <c r="A17" s="496"/>
      <c r="B17" s="29"/>
      <c r="C17" s="51"/>
      <c r="D17" s="54"/>
      <c r="E17" s="217" t="s">
        <v>475</v>
      </c>
      <c r="F17" s="215"/>
      <c r="G17" s="214"/>
      <c r="H17" s="219"/>
      <c r="I17" s="219"/>
      <c r="J17" s="217" t="s">
        <v>474</v>
      </c>
      <c r="K17" s="214"/>
      <c r="L17" s="32"/>
      <c r="M17" s="32"/>
      <c r="N17" s="32"/>
      <c r="O17" s="32"/>
      <c r="P17" s="32"/>
    </row>
    <row r="18" spans="1:16" x14ac:dyDescent="0.25">
      <c r="A18" s="38"/>
      <c r="E18" s="507"/>
      <c r="F18" s="508"/>
      <c r="G18" s="509"/>
      <c r="H18" s="597" t="str">
        <f>IF(OR(ISNUMBER(Datos!Q87),ISTEXT(Datos!Q87)),Datos!Q87,"")</f>
        <v/>
      </c>
      <c r="I18" s="245"/>
      <c r="J18" s="200" t="str">
        <f>IF(AND(ISNUMBER(G18),ISNUMBER(Datos!R87)),Datos!R87,"")</f>
        <v/>
      </c>
      <c r="K18" s="511">
        <f>SUM(J18:J39)</f>
        <v>0</v>
      </c>
    </row>
    <row r="19" spans="1:16" ht="15.75" customHeight="1" x14ac:dyDescent="0.25">
      <c r="A19" s="38"/>
      <c r="E19" s="507"/>
      <c r="F19" s="508"/>
      <c r="G19" s="509"/>
      <c r="H19" s="597" t="str">
        <f>IF(OR(ISNUMBER(Datos!Q88),ISTEXT(Datos!Q88)),Datos!Q88,"")</f>
        <v/>
      </c>
      <c r="I19" s="245"/>
      <c r="J19" s="200" t="str">
        <f>IF(AND(ISNUMBER(G19),ISNUMBER(Datos!R88)),Datos!R88,"")</f>
        <v/>
      </c>
    </row>
    <row r="20" spans="1:16" ht="15.75" customHeight="1" x14ac:dyDescent="0.25">
      <c r="A20" s="38"/>
      <c r="E20" s="507"/>
      <c r="F20" s="508"/>
      <c r="G20" s="509"/>
      <c r="H20" s="597" t="str">
        <f>IF(OR(ISNUMBER(Datos!Q89),ISTEXT(Datos!Q89)),Datos!Q89,"")</f>
        <v/>
      </c>
      <c r="I20" s="245"/>
      <c r="J20" s="200" t="str">
        <f>IF(AND(ISNUMBER(G20),ISNUMBER(Datos!R89)),Datos!R89,"")</f>
        <v/>
      </c>
    </row>
    <row r="21" spans="1:16" ht="15.75" customHeight="1" x14ac:dyDescent="0.25">
      <c r="A21" s="38"/>
      <c r="E21" s="507"/>
      <c r="F21" s="508"/>
      <c r="G21" s="509"/>
      <c r="H21" s="597" t="str">
        <f>IF(OR(ISNUMBER(Datos!Q90),ISTEXT(Datos!Q90)),Datos!Q90,"")</f>
        <v/>
      </c>
      <c r="I21" s="245"/>
      <c r="J21" s="200" t="str">
        <f>IF(AND(ISNUMBER(G21),ISNUMBER(Datos!R90)),Datos!R90,"")</f>
        <v/>
      </c>
    </row>
    <row r="22" spans="1:16" ht="15.75" customHeight="1" x14ac:dyDescent="0.25">
      <c r="A22" s="38"/>
      <c r="E22" s="507"/>
      <c r="F22" s="508"/>
      <c r="G22" s="509"/>
      <c r="H22" s="597" t="str">
        <f>IF(OR(ISNUMBER(Datos!Q91),ISTEXT(Datos!Q91)),Datos!Q91,"")</f>
        <v/>
      </c>
      <c r="I22" s="245"/>
      <c r="J22" s="200" t="str">
        <f>IF(AND(ISNUMBER(G22),ISNUMBER(Datos!R91)),Datos!R91,"")</f>
        <v/>
      </c>
    </row>
    <row r="23" spans="1:16" ht="15.75" customHeight="1" x14ac:dyDescent="0.25">
      <c r="A23" s="38"/>
      <c r="E23" s="507"/>
      <c r="F23" s="508"/>
      <c r="G23" s="509"/>
      <c r="H23" s="597" t="str">
        <f>IF(OR(ISNUMBER(Datos!Q92),ISTEXT(Datos!Q92)),Datos!Q92,"")</f>
        <v/>
      </c>
      <c r="I23" s="245"/>
      <c r="J23" s="200" t="str">
        <f>IF(AND(ISNUMBER(G23),ISNUMBER(Datos!R92)),Datos!R92,"")</f>
        <v/>
      </c>
    </row>
    <row r="24" spans="1:16" ht="15.75" customHeight="1" x14ac:dyDescent="0.25">
      <c r="A24" s="38"/>
      <c r="E24" s="507"/>
      <c r="F24" s="508"/>
      <c r="G24" s="509"/>
      <c r="H24" s="597" t="str">
        <f>IF(OR(ISNUMBER(Datos!Q93),ISTEXT(Datos!Q93)),Datos!Q93,"")</f>
        <v/>
      </c>
      <c r="I24" s="245"/>
      <c r="J24" s="200" t="str">
        <f>IF(AND(ISNUMBER(G24),ISNUMBER(Datos!R93)),Datos!R93,"")</f>
        <v/>
      </c>
    </row>
    <row r="25" spans="1:16" ht="15.75" customHeight="1" x14ac:dyDescent="0.25">
      <c r="A25" s="38"/>
      <c r="E25" s="507"/>
      <c r="F25" s="508"/>
      <c r="G25" s="509"/>
      <c r="H25" s="597" t="str">
        <f>IF(OR(ISNUMBER(Datos!Q94),ISTEXT(Datos!Q94)),Datos!Q94,"")</f>
        <v/>
      </c>
      <c r="I25" s="245"/>
      <c r="J25" s="200" t="str">
        <f>IF(AND(ISNUMBER(G25),ISNUMBER(Datos!R94)),Datos!R94,"")</f>
        <v/>
      </c>
    </row>
    <row r="26" spans="1:16" ht="15.75" customHeight="1" x14ac:dyDescent="0.25">
      <c r="A26" s="38"/>
      <c r="E26" s="507"/>
      <c r="F26" s="508"/>
      <c r="G26" s="509"/>
      <c r="H26" s="597" t="str">
        <f>IF(OR(ISNUMBER(Datos!Q95),ISTEXT(Datos!Q95)),Datos!Q95,"")</f>
        <v/>
      </c>
      <c r="I26" s="245"/>
      <c r="J26" s="200" t="str">
        <f>IF(AND(ISNUMBER(G26),ISNUMBER(Datos!R95)),Datos!R95,"")</f>
        <v/>
      </c>
    </row>
    <row r="27" spans="1:16" ht="15.75" customHeight="1" x14ac:dyDescent="0.25">
      <c r="A27" s="38"/>
      <c r="E27" s="507"/>
      <c r="F27" s="508"/>
      <c r="G27" s="509"/>
      <c r="H27" s="597" t="str">
        <f>IF(OR(ISNUMBER(Datos!Q96),ISTEXT(Datos!Q96)),Datos!Q96,"")</f>
        <v/>
      </c>
      <c r="I27" s="245"/>
      <c r="J27" s="200" t="str">
        <f>IF(AND(ISNUMBER(G27),ISNUMBER(Datos!R96)),Datos!R96,"")</f>
        <v/>
      </c>
    </row>
    <row r="28" spans="1:16" ht="15.75" customHeight="1" x14ac:dyDescent="0.25">
      <c r="A28" s="38"/>
      <c r="E28" s="507"/>
      <c r="F28" s="508"/>
      <c r="G28" s="509"/>
      <c r="H28" s="597" t="str">
        <f>IF(OR(ISNUMBER(Datos!Q97),ISTEXT(Datos!Q97)),Datos!Q97,"")</f>
        <v/>
      </c>
      <c r="I28" s="245"/>
      <c r="J28" s="200" t="str">
        <f>IF(AND(ISNUMBER(G28),ISNUMBER(Datos!R97)),Datos!R97,"")</f>
        <v/>
      </c>
    </row>
    <row r="29" spans="1:16" ht="15.75" customHeight="1" x14ac:dyDescent="0.25">
      <c r="A29" s="38"/>
      <c r="E29" s="507"/>
      <c r="F29" s="508"/>
      <c r="G29" s="509"/>
      <c r="H29" s="597" t="str">
        <f>IF(OR(ISNUMBER(Datos!Q98),ISTEXT(Datos!Q98)),Datos!Q98,"")</f>
        <v/>
      </c>
      <c r="I29" s="245"/>
      <c r="J29" s="200" t="str">
        <f>IF(AND(ISNUMBER(G29),ISNUMBER(Datos!R98)),Datos!R98,"")</f>
        <v/>
      </c>
    </row>
    <row r="30" spans="1:16" ht="15.75" customHeight="1" x14ac:dyDescent="0.25">
      <c r="A30" s="38"/>
      <c r="E30" s="507"/>
      <c r="F30" s="508"/>
      <c r="G30" s="509"/>
      <c r="H30" s="597" t="str">
        <f>IF(OR(ISNUMBER(Datos!Q99),ISTEXT(Datos!Q99)),Datos!Q99,"")</f>
        <v/>
      </c>
      <c r="I30" s="245"/>
      <c r="J30" s="200" t="str">
        <f>IF(AND(ISNUMBER(G30),ISNUMBER(Datos!R99)),Datos!R99,"")</f>
        <v/>
      </c>
    </row>
    <row r="31" spans="1:16" ht="15.75" customHeight="1" x14ac:dyDescent="0.25">
      <c r="A31" s="38"/>
      <c r="E31" s="507"/>
      <c r="F31" s="508"/>
      <c r="G31" s="509"/>
      <c r="H31" s="597" t="str">
        <f>IF(OR(ISNUMBER(Datos!Q100),ISTEXT(Datos!Q100)),Datos!Q100,"")</f>
        <v/>
      </c>
      <c r="I31" s="245"/>
      <c r="J31" s="200" t="str">
        <f>IF(AND(ISNUMBER(G31),ISNUMBER(Datos!R100)),Datos!R100,"")</f>
        <v/>
      </c>
    </row>
    <row r="32" spans="1:16" ht="15.75" customHeight="1" x14ac:dyDescent="0.25">
      <c r="A32" s="38"/>
      <c r="E32" s="507"/>
      <c r="F32" s="508"/>
      <c r="G32" s="509"/>
      <c r="H32" s="597" t="str">
        <f>IF(OR(ISNUMBER(Datos!Q101),ISTEXT(Datos!Q101)),Datos!Q101,"")</f>
        <v/>
      </c>
      <c r="I32" s="245"/>
      <c r="J32" s="200" t="str">
        <f>IF(AND(ISNUMBER(G32),ISNUMBER(Datos!R101)),Datos!R101,"")</f>
        <v/>
      </c>
    </row>
    <row r="33" spans="1:17" ht="15.75" customHeight="1" x14ac:dyDescent="0.25">
      <c r="A33" s="38"/>
      <c r="E33" s="507"/>
      <c r="F33" s="508"/>
      <c r="G33" s="509"/>
      <c r="H33" s="597" t="str">
        <f>IF(OR(ISNUMBER(Datos!Q102),ISTEXT(Datos!Q102)),Datos!Q102,"")</f>
        <v/>
      </c>
      <c r="I33" s="245"/>
      <c r="J33" s="200" t="str">
        <f>IF(AND(ISNUMBER(G33),ISNUMBER(Datos!R102)),Datos!R102,"")</f>
        <v/>
      </c>
    </row>
    <row r="34" spans="1:17" ht="15.75" customHeight="1" x14ac:dyDescent="0.25">
      <c r="A34" s="38"/>
      <c r="E34" s="507"/>
      <c r="F34" s="508"/>
      <c r="G34" s="509"/>
      <c r="H34" s="597" t="str">
        <f>IF(OR(ISNUMBER(Datos!Q103),ISTEXT(Datos!Q103)),Datos!Q103,"")</f>
        <v/>
      </c>
      <c r="I34" s="245"/>
      <c r="J34" s="200" t="str">
        <f>IF(AND(ISNUMBER(G34),ISNUMBER(Datos!R103)),Datos!R103,"")</f>
        <v/>
      </c>
    </row>
    <row r="35" spans="1:17" ht="15.75" customHeight="1" x14ac:dyDescent="0.25">
      <c r="A35" s="38"/>
      <c r="E35" s="507"/>
      <c r="F35" s="508"/>
      <c r="G35" s="509"/>
      <c r="H35" s="597" t="str">
        <f>IF(OR(ISNUMBER(Datos!Q104),ISTEXT(Datos!Q104)),Datos!Q104,"")</f>
        <v/>
      </c>
      <c r="I35" s="245"/>
      <c r="J35" s="200" t="str">
        <f>IF(AND(ISNUMBER(G35),ISNUMBER(Datos!R104)),Datos!R104,"")</f>
        <v/>
      </c>
    </row>
    <row r="36" spans="1:17" ht="15.75" customHeight="1" x14ac:dyDescent="0.25">
      <c r="A36" s="38"/>
      <c r="E36" s="507"/>
      <c r="F36" s="508"/>
      <c r="G36" s="509"/>
      <c r="H36" s="597" t="str">
        <f>IF(OR(ISNUMBER(Datos!Q105),ISTEXT(Datos!Q105)),Datos!Q105,"")</f>
        <v/>
      </c>
      <c r="I36" s="245"/>
      <c r="J36" s="200" t="str">
        <f>IF(AND(ISNUMBER(G36),ISNUMBER(Datos!R105)),Datos!R105,"")</f>
        <v/>
      </c>
    </row>
    <row r="37" spans="1:17" ht="15.75" customHeight="1" x14ac:dyDescent="0.25">
      <c r="A37" s="38"/>
      <c r="E37" s="507"/>
      <c r="F37" s="508"/>
      <c r="G37" s="509"/>
      <c r="H37" s="597" t="str">
        <f>IF(OR(ISNUMBER(Datos!Q106),ISTEXT(Datos!Q106)),Datos!Q106,"")</f>
        <v/>
      </c>
      <c r="I37" s="245"/>
      <c r="J37" s="200" t="str">
        <f>IF(AND(ISNUMBER(G37),ISNUMBER(Datos!R106)),Datos!R106,"")</f>
        <v/>
      </c>
    </row>
    <row r="38" spans="1:17" ht="15.75" customHeight="1" x14ac:dyDescent="0.25">
      <c r="A38" s="38"/>
      <c r="E38" s="507"/>
      <c r="F38" s="508"/>
      <c r="G38" s="509"/>
      <c r="H38" s="597" t="str">
        <f>IF(OR(ISNUMBER(Datos!Q107),ISTEXT(Datos!Q107)),Datos!Q107,"")</f>
        <v/>
      </c>
      <c r="I38" s="245"/>
      <c r="J38" s="200" t="str">
        <f>IF(AND(ISNUMBER(G38),ISNUMBER(Datos!R107)),Datos!R107,"")</f>
        <v/>
      </c>
    </row>
    <row r="39" spans="1:17" x14ac:dyDescent="0.25">
      <c r="A39" s="38"/>
      <c r="E39" s="507"/>
      <c r="F39" s="508"/>
      <c r="G39" s="509"/>
      <c r="H39" s="597" t="str">
        <f>IF(OR(ISNUMBER(Datos!Q108),ISTEXT(Datos!Q108)),Datos!Q108,"")</f>
        <v/>
      </c>
      <c r="I39" s="245"/>
      <c r="J39" s="200" t="str">
        <f>IF(AND(ISNUMBER(G39),ISNUMBER(Datos!R108)),Datos!R108,"")</f>
        <v/>
      </c>
    </row>
    <row r="40" spans="1:17" ht="31.5" customHeight="1" x14ac:dyDescent="0.25">
      <c r="A40" s="38"/>
      <c r="C40" s="32"/>
      <c r="E40" s="649" t="s">
        <v>1009</v>
      </c>
      <c r="F40" s="649"/>
      <c r="G40" s="649"/>
      <c r="H40" s="649"/>
      <c r="I40" s="649"/>
      <c r="J40" s="649"/>
      <c r="K40" s="649"/>
      <c r="L40" s="649"/>
      <c r="M40" s="649"/>
      <c r="N40" s="649"/>
      <c r="O40" s="649"/>
      <c r="P40" s="649"/>
    </row>
    <row r="41" spans="1:17" s="54" customFormat="1" ht="18.75" customHeight="1" x14ac:dyDescent="0.25">
      <c r="A41" s="496"/>
      <c r="B41" s="29"/>
      <c r="C41" s="51"/>
      <c r="D41" s="637" t="s">
        <v>668</v>
      </c>
      <c r="E41" s="637"/>
      <c r="F41" s="637"/>
      <c r="G41" s="637"/>
      <c r="H41" s="637"/>
      <c r="I41" s="637"/>
      <c r="J41" s="637"/>
      <c r="K41" s="637"/>
      <c r="L41" s="637"/>
      <c r="M41" s="637"/>
      <c r="N41" s="637"/>
      <c r="O41" s="637"/>
      <c r="P41" s="637"/>
      <c r="Q41" s="32"/>
    </row>
    <row r="42" spans="1:17" ht="9.9499999999999993" customHeight="1" x14ac:dyDescent="0.3">
      <c r="D42" s="512"/>
      <c r="E42" s="512"/>
      <c r="F42" s="512"/>
      <c r="G42" s="512"/>
      <c r="H42" s="512"/>
      <c r="I42" s="512"/>
      <c r="J42" s="512"/>
      <c r="K42" s="512"/>
      <c r="L42" s="512"/>
      <c r="M42" s="512"/>
      <c r="N42" s="512"/>
      <c r="O42" s="512"/>
      <c r="P42" s="512"/>
      <c r="Q42" s="512"/>
    </row>
    <row r="43" spans="1:17" ht="25.5" customHeight="1" x14ac:dyDescent="0.3">
      <c r="D43" s="512"/>
      <c r="E43" s="535" t="s">
        <v>884</v>
      </c>
      <c r="Q43" s="512"/>
    </row>
    <row r="44" spans="1:17" ht="18.75" customHeight="1" x14ac:dyDescent="0.3">
      <c r="D44" s="512"/>
      <c r="E44" s="651" t="s">
        <v>950</v>
      </c>
      <c r="F44" s="651"/>
      <c r="G44" s="651"/>
      <c r="H44" s="651"/>
      <c r="I44" s="651"/>
      <c r="J44" s="651"/>
      <c r="K44" s="651"/>
      <c r="L44" s="651"/>
      <c r="Q44" s="512"/>
    </row>
    <row r="45" spans="1:17" ht="30" customHeight="1" x14ac:dyDescent="0.3">
      <c r="D45" s="512"/>
      <c r="E45" s="651"/>
      <c r="F45" s="651"/>
      <c r="G45" s="651"/>
      <c r="H45" s="651"/>
      <c r="I45" s="651"/>
      <c r="J45" s="651"/>
      <c r="K45" s="651"/>
      <c r="L45" s="651"/>
      <c r="M45" s="514"/>
      <c r="N45" s="514"/>
      <c r="O45" s="514"/>
      <c r="P45" s="514"/>
      <c r="Q45" s="512"/>
    </row>
    <row r="46" spans="1:17" ht="16.5" customHeight="1" x14ac:dyDescent="0.3">
      <c r="D46" s="512"/>
      <c r="E46" s="651" t="s">
        <v>986</v>
      </c>
      <c r="F46" s="651"/>
      <c r="G46" s="651"/>
      <c r="H46" s="651"/>
      <c r="I46" s="651"/>
      <c r="J46" s="651"/>
      <c r="K46" s="651"/>
      <c r="L46" s="514"/>
      <c r="M46" s="514"/>
      <c r="N46" s="514"/>
      <c r="O46" s="514"/>
      <c r="P46" s="514"/>
      <c r="Q46" s="512"/>
    </row>
    <row r="47" spans="1:17" ht="16.5" customHeight="1" x14ac:dyDescent="0.3">
      <c r="D47" s="512"/>
      <c r="E47" s="651" t="s">
        <v>1001</v>
      </c>
      <c r="F47" s="651"/>
      <c r="G47" s="651"/>
      <c r="H47" s="651"/>
      <c r="I47" s="651"/>
      <c r="J47" s="651"/>
      <c r="K47" s="651"/>
      <c r="L47" s="514"/>
      <c r="M47" s="514"/>
      <c r="N47" s="514"/>
      <c r="O47" s="514"/>
      <c r="P47" s="514"/>
      <c r="Q47" s="512"/>
    </row>
    <row r="48" spans="1:17" ht="16.5" customHeight="1" x14ac:dyDescent="0.3">
      <c r="D48" s="512"/>
      <c r="E48" s="651" t="s">
        <v>987</v>
      </c>
      <c r="F48" s="651"/>
      <c r="G48" s="651"/>
      <c r="H48" s="651"/>
      <c r="I48" s="651"/>
      <c r="J48" s="651"/>
      <c r="K48" s="651"/>
      <c r="L48" s="514"/>
      <c r="M48" s="514"/>
      <c r="N48" s="514"/>
      <c r="O48" s="514"/>
      <c r="P48" s="514"/>
      <c r="Q48" s="512"/>
    </row>
    <row r="49" spans="1:17" ht="51" customHeight="1" x14ac:dyDescent="0.3">
      <c r="D49" s="512"/>
      <c r="E49" s="652" t="s">
        <v>1005</v>
      </c>
      <c r="F49" s="652"/>
      <c r="G49" s="652"/>
      <c r="H49" s="652"/>
      <c r="I49" s="652"/>
      <c r="J49" s="652"/>
      <c r="K49" s="652"/>
      <c r="L49" s="652"/>
      <c r="M49" s="514"/>
      <c r="N49" s="514"/>
      <c r="O49" s="514"/>
      <c r="P49" s="514"/>
      <c r="Q49" s="512"/>
    </row>
    <row r="50" spans="1:17" ht="16.5" customHeight="1" x14ac:dyDescent="0.3">
      <c r="D50" s="512"/>
      <c r="E50" s="652"/>
      <c r="F50" s="652"/>
      <c r="G50" s="652"/>
      <c r="H50" s="652"/>
      <c r="I50" s="652"/>
      <c r="J50" s="652"/>
      <c r="K50" s="652"/>
      <c r="L50" s="652"/>
      <c r="M50" s="514"/>
      <c r="N50" s="514"/>
      <c r="O50" s="514"/>
      <c r="P50" s="514"/>
      <c r="Q50" s="512"/>
    </row>
    <row r="51" spans="1:17" ht="16.5" customHeight="1" x14ac:dyDescent="0.3">
      <c r="D51" s="512"/>
      <c r="E51" s="652"/>
      <c r="F51" s="652"/>
      <c r="G51" s="652"/>
      <c r="H51" s="652"/>
      <c r="I51" s="652"/>
      <c r="J51" s="652"/>
      <c r="K51" s="652"/>
      <c r="L51" s="652"/>
      <c r="M51" s="514"/>
      <c r="N51" s="514"/>
      <c r="O51" s="514"/>
      <c r="P51" s="514"/>
      <c r="Q51" s="512"/>
    </row>
    <row r="52" spans="1:17" ht="16.5" customHeight="1" x14ac:dyDescent="0.3">
      <c r="D52" s="512"/>
      <c r="E52" s="536" t="s">
        <v>886</v>
      </c>
      <c r="F52" s="534"/>
      <c r="G52" s="534"/>
      <c r="H52" s="534"/>
      <c r="I52" s="534"/>
      <c r="J52" s="534"/>
      <c r="K52" s="534"/>
      <c r="L52" s="514"/>
      <c r="M52" s="514"/>
      <c r="N52" s="514"/>
      <c r="O52" s="514"/>
      <c r="P52" s="514"/>
      <c r="Q52" s="512"/>
    </row>
    <row r="53" spans="1:17" ht="24.75" customHeight="1" x14ac:dyDescent="0.3">
      <c r="D53" s="512"/>
      <c r="E53" s="533" t="s">
        <v>885</v>
      </c>
      <c r="Q53" s="512"/>
    </row>
    <row r="54" spans="1:17" ht="79.5" customHeight="1" x14ac:dyDescent="0.3">
      <c r="D54" s="512"/>
      <c r="E54" s="650" t="s">
        <v>988</v>
      </c>
      <c r="F54" s="650"/>
      <c r="G54" s="650"/>
      <c r="H54" s="650"/>
      <c r="I54" s="650"/>
      <c r="J54" s="650"/>
      <c r="K54" s="650"/>
      <c r="L54" s="650"/>
      <c r="M54" s="650"/>
      <c r="N54" s="650"/>
      <c r="O54" s="650"/>
      <c r="P54" s="650"/>
      <c r="Q54" s="512"/>
    </row>
    <row r="55" spans="1:17" ht="36" customHeight="1" x14ac:dyDescent="0.3">
      <c r="D55" s="512"/>
      <c r="E55" s="650" t="s">
        <v>990</v>
      </c>
      <c r="F55" s="650"/>
      <c r="G55" s="650"/>
      <c r="H55" s="650"/>
      <c r="I55" s="650"/>
      <c r="J55" s="650"/>
      <c r="K55" s="650"/>
      <c r="L55" s="650"/>
      <c r="M55" s="650"/>
      <c r="N55" s="650"/>
      <c r="O55" s="650"/>
      <c r="P55" s="650"/>
      <c r="Q55" s="512"/>
    </row>
    <row r="56" spans="1:17" ht="18.75" customHeight="1" x14ac:dyDescent="0.3">
      <c r="D56" s="512"/>
      <c r="E56" s="650" t="s">
        <v>989</v>
      </c>
      <c r="F56" s="650"/>
      <c r="G56" s="650"/>
      <c r="H56" s="650"/>
      <c r="I56" s="650"/>
      <c r="J56" s="650"/>
      <c r="K56" s="650"/>
      <c r="L56" s="650"/>
      <c r="M56" s="650"/>
      <c r="N56" s="650"/>
      <c r="O56" s="650"/>
      <c r="P56" s="650"/>
      <c r="Q56" s="512"/>
    </row>
    <row r="57" spans="1:17" ht="9" customHeight="1" x14ac:dyDescent="0.3">
      <c r="D57" s="512"/>
      <c r="E57" s="513"/>
      <c r="G57" s="514"/>
      <c r="H57" s="514"/>
      <c r="I57" s="514"/>
      <c r="J57" s="514"/>
      <c r="K57" s="514"/>
      <c r="L57" s="514"/>
      <c r="M57" s="514"/>
      <c r="N57" s="514"/>
      <c r="O57" s="514"/>
      <c r="P57" s="514"/>
      <c r="Q57" s="512"/>
    </row>
    <row r="58" spans="1:17" s="504" customFormat="1" ht="32.1" customHeight="1" x14ac:dyDescent="0.25">
      <c r="A58" s="496"/>
      <c r="B58" s="29"/>
      <c r="C58" s="51"/>
      <c r="D58" s="54"/>
      <c r="E58" s="662" t="s">
        <v>515</v>
      </c>
      <c r="F58" s="663"/>
      <c r="G58" s="663"/>
      <c r="H58" s="663"/>
      <c r="I58" s="663"/>
      <c r="J58" s="663"/>
      <c r="K58" s="663"/>
      <c r="L58" s="663"/>
      <c r="M58" s="663"/>
      <c r="N58" s="663"/>
      <c r="O58" s="663"/>
      <c r="P58" s="664" t="s">
        <v>329</v>
      </c>
    </row>
    <row r="59" spans="1:17" s="504" customFormat="1" ht="24.75" customHeight="1" x14ac:dyDescent="0.25">
      <c r="A59" s="496"/>
      <c r="B59" s="29"/>
      <c r="C59" s="51"/>
      <c r="D59" s="54"/>
      <c r="E59" s="667" t="s">
        <v>91</v>
      </c>
      <c r="F59" s="668"/>
      <c r="G59" s="668"/>
      <c r="H59" s="668"/>
      <c r="I59" s="668"/>
      <c r="J59" s="668"/>
      <c r="K59" s="669" t="s">
        <v>92</v>
      </c>
      <c r="L59" s="670"/>
      <c r="M59" s="670"/>
      <c r="N59" s="670"/>
      <c r="O59" s="670"/>
      <c r="P59" s="665"/>
    </row>
    <row r="60" spans="1:17" s="504" customFormat="1" ht="33.75" customHeight="1" x14ac:dyDescent="0.25">
      <c r="A60" s="496"/>
      <c r="B60" s="29"/>
      <c r="C60" s="51"/>
      <c r="D60" s="54"/>
      <c r="E60" s="671" t="s">
        <v>516</v>
      </c>
      <c r="F60" s="647" t="s">
        <v>672</v>
      </c>
      <c r="G60" s="655" t="s">
        <v>517</v>
      </c>
      <c r="H60" s="655"/>
      <c r="I60" s="657" t="s">
        <v>675</v>
      </c>
      <c r="J60" s="653" t="s">
        <v>327</v>
      </c>
      <c r="K60" s="658" t="s">
        <v>24</v>
      </c>
      <c r="L60" s="659"/>
      <c r="M60" s="655" t="s">
        <v>137</v>
      </c>
      <c r="N60" s="655" t="s">
        <v>518</v>
      </c>
      <c r="O60" s="653" t="s">
        <v>328</v>
      </c>
      <c r="P60" s="665"/>
    </row>
    <row r="61" spans="1:17" s="504" customFormat="1" x14ac:dyDescent="0.25">
      <c r="A61" s="496"/>
      <c r="B61" s="29"/>
      <c r="C61" s="51"/>
      <c r="D61" s="54"/>
      <c r="E61" s="672"/>
      <c r="F61" s="673"/>
      <c r="G61" s="483" t="s">
        <v>124</v>
      </c>
      <c r="H61" s="483" t="s">
        <v>300</v>
      </c>
      <c r="I61" s="655"/>
      <c r="J61" s="654"/>
      <c r="K61" s="660"/>
      <c r="L61" s="661"/>
      <c r="M61" s="656"/>
      <c r="N61" s="656"/>
      <c r="O61" s="654"/>
      <c r="P61" s="666"/>
    </row>
    <row r="62" spans="1:17" s="512" customFormat="1" ht="16.5" x14ac:dyDescent="0.3">
      <c r="A62" s="496"/>
      <c r="B62" s="29"/>
      <c r="C62" s="51"/>
      <c r="D62" s="54"/>
      <c r="E62" s="515"/>
      <c r="F62" s="508"/>
      <c r="G62" s="510" t="str">
        <f>IF(OR(ISNUMBER(Datos!P115),ISTEXT(Datos!P115)),Datos!P115,"")</f>
        <v/>
      </c>
      <c r="H62" s="245"/>
      <c r="I62" s="516"/>
      <c r="J62" s="517" t="str">
        <f>IF(AND(ISNUMBER(I62),ISNUMBER(Datos!Q115)),Datos!Q115,"")</f>
        <v/>
      </c>
      <c r="K62" s="674"/>
      <c r="L62" s="675"/>
      <c r="M62" s="518"/>
      <c r="N62" s="519"/>
      <c r="O62" s="520" t="str">
        <f>IF(Datos!R115=0,"",Datos!R115)</f>
        <v/>
      </c>
      <c r="P62" s="521">
        <f>SUM(J82+O82)</f>
        <v>0</v>
      </c>
    </row>
    <row r="63" spans="1:17" s="512" customFormat="1" ht="15" customHeight="1" x14ac:dyDescent="0.3">
      <c r="A63" s="496"/>
      <c r="B63" s="29"/>
      <c r="C63" s="51"/>
      <c r="D63" s="54"/>
      <c r="E63" s="522"/>
      <c r="F63" s="508"/>
      <c r="G63" s="510" t="str">
        <f>IF(OR(ISNUMBER(Datos!P116),ISTEXT(Datos!P116)),Datos!P116,"")</f>
        <v/>
      </c>
      <c r="H63" s="245"/>
      <c r="I63" s="516"/>
      <c r="J63" s="517" t="str">
        <f>IF(AND(ISNUMBER(I63),ISNUMBER(Datos!Q116)),Datos!Q116,"")</f>
        <v/>
      </c>
      <c r="K63" s="674"/>
      <c r="L63" s="675"/>
      <c r="M63" s="518"/>
      <c r="N63" s="519"/>
      <c r="O63" s="520" t="str">
        <f>IF(Datos!R116=0,"",Datos!R116)</f>
        <v/>
      </c>
    </row>
    <row r="64" spans="1:17" s="512" customFormat="1" ht="15" customHeight="1" x14ac:dyDescent="0.3">
      <c r="A64" s="496"/>
      <c r="B64" s="29"/>
      <c r="C64" s="51"/>
      <c r="D64" s="54"/>
      <c r="E64" s="515"/>
      <c r="F64" s="508"/>
      <c r="G64" s="510" t="str">
        <f>IF(OR(ISNUMBER(Datos!P117),ISTEXT(Datos!P117)),Datos!P117,"")</f>
        <v/>
      </c>
      <c r="H64" s="245"/>
      <c r="I64" s="516"/>
      <c r="J64" s="517" t="str">
        <f>IF(AND(ISNUMBER(I64),ISNUMBER(Datos!Q117)),Datos!Q117,"")</f>
        <v/>
      </c>
      <c r="K64" s="674"/>
      <c r="L64" s="675"/>
      <c r="M64" s="518"/>
      <c r="N64" s="519"/>
      <c r="O64" s="520" t="str">
        <f>IF(Datos!R117=0,"",Datos!R117)</f>
        <v/>
      </c>
    </row>
    <row r="65" spans="1:15" s="512" customFormat="1" ht="15" customHeight="1" x14ac:dyDescent="0.3">
      <c r="A65" s="496"/>
      <c r="B65" s="29"/>
      <c r="C65" s="51"/>
      <c r="D65" s="54"/>
      <c r="E65" s="522"/>
      <c r="F65" s="508"/>
      <c r="G65" s="510" t="str">
        <f>IF(OR(ISNUMBER(Datos!P118),ISTEXT(Datos!P118)),Datos!P118,"")</f>
        <v/>
      </c>
      <c r="H65" s="245"/>
      <c r="I65" s="516"/>
      <c r="J65" s="517" t="str">
        <f>IF(AND(ISNUMBER(I65),ISNUMBER(Datos!Q118)),Datos!Q118,"")</f>
        <v/>
      </c>
      <c r="K65" s="674"/>
      <c r="L65" s="675"/>
      <c r="M65" s="518"/>
      <c r="N65" s="519"/>
      <c r="O65" s="520" t="str">
        <f>IF(Datos!R118=0,"",Datos!R118)</f>
        <v/>
      </c>
    </row>
    <row r="66" spans="1:15" s="512" customFormat="1" ht="15" customHeight="1" x14ac:dyDescent="0.3">
      <c r="A66" s="496"/>
      <c r="B66" s="29"/>
      <c r="C66" s="51"/>
      <c r="D66" s="54"/>
      <c r="E66" s="515"/>
      <c r="F66" s="508"/>
      <c r="G66" s="510" t="str">
        <f>IF(OR(ISNUMBER(Datos!P119),ISTEXT(Datos!P119)),Datos!P119,"")</f>
        <v/>
      </c>
      <c r="H66" s="245"/>
      <c r="I66" s="516"/>
      <c r="J66" s="517" t="str">
        <f>IF(AND(ISNUMBER(I66),ISNUMBER(Datos!Q119)),Datos!Q119,"")</f>
        <v/>
      </c>
      <c r="K66" s="674"/>
      <c r="L66" s="675"/>
      <c r="M66" s="518"/>
      <c r="N66" s="519"/>
      <c r="O66" s="520" t="str">
        <f>IF(Datos!R119=0,"",Datos!R119)</f>
        <v/>
      </c>
    </row>
    <row r="67" spans="1:15" s="512" customFormat="1" ht="15" customHeight="1" x14ac:dyDescent="0.3">
      <c r="A67" s="496"/>
      <c r="B67" s="29"/>
      <c r="C67" s="51"/>
      <c r="D67" s="54"/>
      <c r="E67" s="522"/>
      <c r="F67" s="508"/>
      <c r="G67" s="510" t="str">
        <f>IF(OR(ISNUMBER(Datos!P120),ISTEXT(Datos!P120)),Datos!P120,"")</f>
        <v/>
      </c>
      <c r="H67" s="245"/>
      <c r="I67" s="516"/>
      <c r="J67" s="517" t="str">
        <f>IF(AND(ISNUMBER(I67),ISNUMBER(Datos!Q120)),Datos!Q120,"")</f>
        <v/>
      </c>
      <c r="K67" s="674"/>
      <c r="L67" s="675"/>
      <c r="M67" s="518"/>
      <c r="N67" s="519"/>
      <c r="O67" s="520" t="str">
        <f>IF(Datos!R120=0,"",Datos!R120)</f>
        <v/>
      </c>
    </row>
    <row r="68" spans="1:15" s="512" customFormat="1" ht="15" customHeight="1" x14ac:dyDescent="0.3">
      <c r="A68" s="496"/>
      <c r="B68" s="29"/>
      <c r="C68" s="51"/>
      <c r="D68" s="54"/>
      <c r="E68" s="515"/>
      <c r="F68" s="508"/>
      <c r="G68" s="510" t="str">
        <f>IF(OR(ISNUMBER(Datos!P121),ISTEXT(Datos!P121)),Datos!P121,"")</f>
        <v/>
      </c>
      <c r="H68" s="245"/>
      <c r="I68" s="516"/>
      <c r="J68" s="517" t="str">
        <f>IF(AND(ISNUMBER(I68),ISNUMBER(Datos!Q121)),Datos!Q121,"")</f>
        <v/>
      </c>
      <c r="K68" s="674"/>
      <c r="L68" s="675"/>
      <c r="M68" s="518"/>
      <c r="N68" s="519"/>
      <c r="O68" s="520" t="str">
        <f>IF(Datos!R121=0,"",Datos!R121)</f>
        <v/>
      </c>
    </row>
    <row r="69" spans="1:15" s="512" customFormat="1" ht="15" customHeight="1" x14ac:dyDescent="0.3">
      <c r="A69" s="496"/>
      <c r="B69" s="29"/>
      <c r="C69" s="51"/>
      <c r="D69" s="54"/>
      <c r="E69" s="522"/>
      <c r="F69" s="508"/>
      <c r="G69" s="510" t="str">
        <f>IF(OR(ISNUMBER(Datos!P122),ISTEXT(Datos!P122)),Datos!P122,"")</f>
        <v/>
      </c>
      <c r="H69" s="245"/>
      <c r="I69" s="516"/>
      <c r="J69" s="517" t="str">
        <f>IF(AND(ISNUMBER(I69),ISNUMBER(Datos!Q122)),Datos!Q122,"")</f>
        <v/>
      </c>
      <c r="K69" s="674"/>
      <c r="L69" s="675"/>
      <c r="M69" s="518"/>
      <c r="N69" s="519"/>
      <c r="O69" s="520" t="str">
        <f>IF(Datos!R122=0,"",Datos!R122)</f>
        <v/>
      </c>
    </row>
    <row r="70" spans="1:15" s="512" customFormat="1" ht="15" customHeight="1" x14ac:dyDescent="0.3">
      <c r="A70" s="496"/>
      <c r="B70" s="29"/>
      <c r="C70" s="51"/>
      <c r="D70" s="54"/>
      <c r="E70" s="515"/>
      <c r="F70" s="508"/>
      <c r="G70" s="510" t="str">
        <f>IF(OR(ISNUMBER(Datos!P123),ISTEXT(Datos!P123)),Datos!P123,"")</f>
        <v/>
      </c>
      <c r="H70" s="245"/>
      <c r="I70" s="516"/>
      <c r="J70" s="517" t="str">
        <f>IF(AND(ISNUMBER(I70),ISNUMBER(Datos!Q123)),Datos!Q123,"")</f>
        <v/>
      </c>
      <c r="K70" s="674"/>
      <c r="L70" s="675"/>
      <c r="M70" s="518"/>
      <c r="N70" s="519"/>
      <c r="O70" s="520" t="str">
        <f>IF(Datos!R123=0,"",Datos!R123)</f>
        <v/>
      </c>
    </row>
    <row r="71" spans="1:15" s="512" customFormat="1" ht="15" customHeight="1" x14ac:dyDescent="0.3">
      <c r="A71" s="496"/>
      <c r="B71" s="29"/>
      <c r="C71" s="51"/>
      <c r="D71" s="54"/>
      <c r="E71" s="522"/>
      <c r="F71" s="508"/>
      <c r="G71" s="510" t="str">
        <f>IF(OR(ISNUMBER(Datos!P124),ISTEXT(Datos!P124)),Datos!P124,"")</f>
        <v/>
      </c>
      <c r="H71" s="245"/>
      <c r="I71" s="516"/>
      <c r="J71" s="517" t="str">
        <f>IF(AND(ISNUMBER(I71),ISNUMBER(Datos!Q124)),Datos!Q124,"")</f>
        <v/>
      </c>
      <c r="K71" s="674"/>
      <c r="L71" s="675"/>
      <c r="M71" s="518"/>
      <c r="N71" s="519"/>
      <c r="O71" s="520" t="str">
        <f>IF(Datos!R124=0,"",Datos!R124)</f>
        <v/>
      </c>
    </row>
    <row r="72" spans="1:15" s="512" customFormat="1" ht="15" customHeight="1" x14ac:dyDescent="0.3">
      <c r="A72" s="496"/>
      <c r="B72" s="29"/>
      <c r="C72" s="51"/>
      <c r="D72" s="54"/>
      <c r="E72" s="515"/>
      <c r="F72" s="508"/>
      <c r="G72" s="510" t="str">
        <f>IF(OR(ISNUMBER(Datos!P125),ISTEXT(Datos!P125)),Datos!P125,"")</f>
        <v/>
      </c>
      <c r="H72" s="245"/>
      <c r="I72" s="516"/>
      <c r="J72" s="517" t="str">
        <f>IF(AND(ISNUMBER(I72),ISNUMBER(Datos!Q125)),Datos!Q125,"")</f>
        <v/>
      </c>
      <c r="K72" s="674"/>
      <c r="L72" s="675"/>
      <c r="M72" s="518"/>
      <c r="N72" s="519"/>
      <c r="O72" s="520" t="str">
        <f>IF(Datos!R125=0,"",Datos!R125)</f>
        <v/>
      </c>
    </row>
    <row r="73" spans="1:15" s="512" customFormat="1" ht="15" customHeight="1" x14ac:dyDescent="0.3">
      <c r="A73" s="496"/>
      <c r="B73" s="29"/>
      <c r="C73" s="51"/>
      <c r="D73" s="54"/>
      <c r="E73" s="522"/>
      <c r="F73" s="508"/>
      <c r="G73" s="510" t="str">
        <f>IF(OR(ISNUMBER(Datos!P126),ISTEXT(Datos!P126)),Datos!P126,"")</f>
        <v/>
      </c>
      <c r="H73" s="245"/>
      <c r="I73" s="516"/>
      <c r="J73" s="517" t="str">
        <f>IF(AND(ISNUMBER(I73),ISNUMBER(Datos!Q126)),Datos!Q126,"")</f>
        <v/>
      </c>
      <c r="K73" s="674"/>
      <c r="L73" s="675"/>
      <c r="M73" s="518"/>
      <c r="N73" s="519"/>
      <c r="O73" s="520" t="str">
        <f>IF(Datos!R126=0,"",Datos!R126)</f>
        <v/>
      </c>
    </row>
    <row r="74" spans="1:15" s="512" customFormat="1" ht="15" customHeight="1" x14ac:dyDescent="0.3">
      <c r="A74" s="496"/>
      <c r="B74" s="29"/>
      <c r="C74" s="51"/>
      <c r="D74" s="54"/>
      <c r="E74" s="515"/>
      <c r="F74" s="508"/>
      <c r="G74" s="510" t="str">
        <f>IF(OR(ISNUMBER(Datos!P127),ISTEXT(Datos!P127)),Datos!P127,"")</f>
        <v/>
      </c>
      <c r="H74" s="245"/>
      <c r="I74" s="516"/>
      <c r="J74" s="517" t="str">
        <f>IF(AND(ISNUMBER(I74),ISNUMBER(Datos!Q127)),Datos!Q127,"")</f>
        <v/>
      </c>
      <c r="K74" s="674"/>
      <c r="L74" s="675"/>
      <c r="M74" s="518"/>
      <c r="N74" s="519"/>
      <c r="O74" s="520" t="str">
        <f>IF(Datos!R127=0,"",Datos!R127)</f>
        <v/>
      </c>
    </row>
    <row r="75" spans="1:15" s="512" customFormat="1" ht="15" customHeight="1" x14ac:dyDescent="0.3">
      <c r="A75" s="496"/>
      <c r="B75" s="29"/>
      <c r="C75" s="51"/>
      <c r="D75" s="54"/>
      <c r="E75" s="522"/>
      <c r="F75" s="508"/>
      <c r="G75" s="510" t="str">
        <f>IF(OR(ISNUMBER(Datos!P128),ISTEXT(Datos!P128)),Datos!P128,"")</f>
        <v/>
      </c>
      <c r="H75" s="245"/>
      <c r="I75" s="516"/>
      <c r="J75" s="517" t="str">
        <f>IF(AND(ISNUMBER(I75),ISNUMBER(Datos!Q128)),Datos!Q128,"")</f>
        <v/>
      </c>
      <c r="K75" s="674"/>
      <c r="L75" s="675"/>
      <c r="M75" s="518"/>
      <c r="N75" s="519"/>
      <c r="O75" s="520" t="str">
        <f>IF(Datos!R128=0,"",Datos!R128)</f>
        <v/>
      </c>
    </row>
    <row r="76" spans="1:15" s="512" customFormat="1" ht="15" customHeight="1" x14ac:dyDescent="0.3">
      <c r="A76" s="496"/>
      <c r="B76" s="29"/>
      <c r="C76" s="51"/>
      <c r="D76" s="54"/>
      <c r="E76" s="515"/>
      <c r="F76" s="508"/>
      <c r="G76" s="510" t="str">
        <f>IF(OR(ISNUMBER(Datos!P129),ISTEXT(Datos!P129)),Datos!P129,"")</f>
        <v/>
      </c>
      <c r="H76" s="245"/>
      <c r="I76" s="516"/>
      <c r="J76" s="517" t="str">
        <f>IF(AND(ISNUMBER(I76),ISNUMBER(Datos!Q129)),Datos!Q129,"")</f>
        <v/>
      </c>
      <c r="K76" s="674"/>
      <c r="L76" s="675"/>
      <c r="M76" s="518"/>
      <c r="N76" s="519"/>
      <c r="O76" s="520" t="str">
        <f>IF(Datos!R129=0,"",Datos!R129)</f>
        <v/>
      </c>
    </row>
    <row r="77" spans="1:15" s="512" customFormat="1" ht="15.75" customHeight="1" x14ac:dyDescent="0.3">
      <c r="A77" s="496"/>
      <c r="B77" s="29"/>
      <c r="C77" s="51"/>
      <c r="D77" s="54"/>
      <c r="E77" s="522"/>
      <c r="F77" s="508"/>
      <c r="G77" s="510" t="str">
        <f>IF(OR(ISNUMBER(Datos!P130),ISTEXT(Datos!P130)),Datos!P130,"")</f>
        <v/>
      </c>
      <c r="H77" s="245"/>
      <c r="I77" s="516"/>
      <c r="J77" s="517" t="str">
        <f>IF(AND(ISNUMBER(I77),ISNUMBER(Datos!Q130)),Datos!Q130,"")</f>
        <v/>
      </c>
      <c r="K77" s="674"/>
      <c r="L77" s="675"/>
      <c r="M77" s="518"/>
      <c r="N77" s="519"/>
      <c r="O77" s="520" t="str">
        <f>IF(Datos!R130=0,"",Datos!R130)</f>
        <v/>
      </c>
    </row>
    <row r="78" spans="1:15" s="512" customFormat="1" ht="15" customHeight="1" x14ac:dyDescent="0.3">
      <c r="A78" s="496"/>
      <c r="B78" s="29"/>
      <c r="C78" s="51"/>
      <c r="D78" s="54"/>
      <c r="E78" s="515"/>
      <c r="F78" s="508"/>
      <c r="G78" s="510" t="str">
        <f>IF(OR(ISNUMBER(Datos!P131),ISTEXT(Datos!P131)),Datos!P131,"")</f>
        <v/>
      </c>
      <c r="H78" s="245"/>
      <c r="I78" s="516"/>
      <c r="J78" s="517" t="str">
        <f>IF(AND(ISNUMBER(I78),ISNUMBER(Datos!Q131)),Datos!Q131,"")</f>
        <v/>
      </c>
      <c r="K78" s="674"/>
      <c r="L78" s="675"/>
      <c r="M78" s="518"/>
      <c r="N78" s="519"/>
      <c r="O78" s="520" t="str">
        <f>IF(Datos!R131=0,"",Datos!R131)</f>
        <v/>
      </c>
    </row>
    <row r="79" spans="1:15" s="512" customFormat="1" ht="15" customHeight="1" x14ac:dyDescent="0.3">
      <c r="A79" s="496"/>
      <c r="B79" s="29"/>
      <c r="C79" s="51"/>
      <c r="D79" s="54"/>
      <c r="E79" s="522"/>
      <c r="F79" s="508"/>
      <c r="G79" s="510" t="str">
        <f>IF(OR(ISNUMBER(Datos!P132),ISTEXT(Datos!P132)),Datos!P132,"")</f>
        <v/>
      </c>
      <c r="H79" s="245"/>
      <c r="I79" s="516"/>
      <c r="J79" s="517" t="str">
        <f>IF(AND(ISNUMBER(I79),ISNUMBER(Datos!Q132)),Datos!Q132,"")</f>
        <v/>
      </c>
      <c r="K79" s="674"/>
      <c r="L79" s="675"/>
      <c r="M79" s="518"/>
      <c r="N79" s="519"/>
      <c r="O79" s="520" t="str">
        <f>IF(Datos!R132=0,"",Datos!R132)</f>
        <v/>
      </c>
    </row>
    <row r="80" spans="1:15" s="512" customFormat="1" ht="13.5" customHeight="1" x14ac:dyDescent="0.3">
      <c r="A80" s="496"/>
      <c r="B80" s="29"/>
      <c r="C80" s="51"/>
      <c r="D80" s="54"/>
      <c r="E80" s="515"/>
      <c r="F80" s="508"/>
      <c r="G80" s="510" t="str">
        <f>IF(OR(ISNUMBER(Datos!P133),ISTEXT(Datos!P133)),Datos!P133,"")</f>
        <v/>
      </c>
      <c r="H80" s="245"/>
      <c r="I80" s="516"/>
      <c r="J80" s="517" t="str">
        <f>IF(AND(ISNUMBER(I80),ISNUMBER(Datos!Q133)),Datos!Q133,"")</f>
        <v/>
      </c>
      <c r="K80" s="674"/>
      <c r="L80" s="675"/>
      <c r="M80" s="518"/>
      <c r="N80" s="519"/>
      <c r="O80" s="520" t="str">
        <f>IF(Datos!R133=0,"",Datos!R133)</f>
        <v/>
      </c>
    </row>
    <row r="81" spans="1:16" s="512" customFormat="1" ht="16.5" x14ac:dyDescent="0.3">
      <c r="A81" s="496"/>
      <c r="B81" s="29"/>
      <c r="C81" s="51"/>
      <c r="D81" s="54"/>
      <c r="E81" s="522"/>
      <c r="F81" s="508"/>
      <c r="G81" s="510" t="str">
        <f>IF(OR(ISNUMBER(Datos!P134),ISTEXT(Datos!P134)),Datos!P134,"")</f>
        <v/>
      </c>
      <c r="H81" s="245"/>
      <c r="I81" s="516"/>
      <c r="J81" s="517" t="str">
        <f>IF(AND(ISNUMBER(I81),ISNUMBER(Datos!Q134)),Datos!Q134,"")</f>
        <v/>
      </c>
      <c r="K81" s="674"/>
      <c r="L81" s="675"/>
      <c r="M81" s="518"/>
      <c r="N81" s="519"/>
      <c r="O81" s="520" t="str">
        <f>IF(Datos!R134=0,"",Datos!R134)</f>
        <v/>
      </c>
    </row>
    <row r="82" spans="1:16" x14ac:dyDescent="0.25">
      <c r="D82" s="54"/>
      <c r="E82" s="54"/>
      <c r="F82" s="523"/>
      <c r="J82" s="524">
        <f>SUM(J62:J81)</f>
        <v>0</v>
      </c>
      <c r="O82" s="524">
        <f>SUM(O62:O81)</f>
        <v>0</v>
      </c>
    </row>
    <row r="83" spans="1:16" ht="21.75" customHeight="1" x14ac:dyDescent="0.25">
      <c r="E83" s="676" t="s">
        <v>1009</v>
      </c>
      <c r="F83" s="676"/>
      <c r="G83" s="676"/>
      <c r="H83" s="676"/>
      <c r="I83" s="676"/>
      <c r="J83" s="676"/>
      <c r="K83" s="676"/>
      <c r="L83" s="676"/>
      <c r="M83" s="676"/>
      <c r="N83" s="676"/>
      <c r="O83" s="676"/>
      <c r="P83" s="676"/>
    </row>
    <row r="84" spans="1:16" x14ac:dyDescent="0.25">
      <c r="E84" s="525"/>
    </row>
    <row r="87" spans="1:16" ht="15" customHeight="1" x14ac:dyDescent="0.25"/>
    <row r="90" spans="1:16" ht="16.5" customHeight="1" x14ac:dyDescent="0.25"/>
    <row r="95" spans="1:16" ht="15" customHeight="1" x14ac:dyDescent="0.25"/>
    <row r="97" spans="6:16" ht="15" customHeight="1" x14ac:dyDescent="0.25"/>
    <row r="100" spans="6:16" ht="15" customHeight="1" x14ac:dyDescent="0.25"/>
    <row r="103" spans="6:16" x14ac:dyDescent="0.25">
      <c r="F103" s="526"/>
      <c r="G103" s="526"/>
      <c r="I103" s="526"/>
      <c r="J103" s="526"/>
      <c r="K103" s="526"/>
      <c r="L103" s="526"/>
      <c r="M103" s="526"/>
      <c r="N103" s="526"/>
      <c r="O103" s="526"/>
      <c r="P103" s="526"/>
    </row>
    <row r="105" spans="6:16" hidden="1" x14ac:dyDescent="0.25"/>
    <row r="106" spans="6:16" hidden="1" x14ac:dyDescent="0.25">
      <c r="N106" s="527">
        <f>K18</f>
        <v>0</v>
      </c>
    </row>
    <row r="107" spans="6:16" hidden="1" x14ac:dyDescent="0.25">
      <c r="N107" s="527">
        <f>P62</f>
        <v>0</v>
      </c>
    </row>
    <row r="165" spans="6:16" ht="15" customHeight="1" x14ac:dyDescent="0.25"/>
    <row r="167" spans="6:16" ht="16.5" x14ac:dyDescent="0.25">
      <c r="F167" s="528"/>
      <c r="G167" s="528"/>
      <c r="H167" s="528"/>
      <c r="I167" s="528"/>
      <c r="J167" s="528"/>
      <c r="K167" s="528"/>
      <c r="L167" s="528"/>
      <c r="M167" s="528"/>
      <c r="N167" s="528"/>
      <c r="O167" s="528"/>
      <c r="P167" s="528"/>
    </row>
    <row r="168" spans="6:16" ht="16.5" x14ac:dyDescent="0.25">
      <c r="F168" s="528"/>
      <c r="G168" s="528"/>
      <c r="H168" s="528"/>
      <c r="I168" s="528"/>
      <c r="J168" s="528"/>
      <c r="K168" s="528"/>
      <c r="L168" s="528"/>
      <c r="M168" s="528"/>
      <c r="N168" s="528"/>
      <c r="O168" s="528"/>
      <c r="P168" s="528"/>
    </row>
  </sheetData>
  <sheetProtection algorithmName="SHA-512" hashValue="UIkreeX2x5tvpaxzHFKkEvjuXBJ/IOSHoaATmvqryse8lQsqygpx00Mi0I5XcxbPhaJA2CaewDGobxoCdI41ng==" saltValue="npH+WV0P+TjK03jGeRZNkw==" spinCount="100000" sheet="1" objects="1" scenarios="1"/>
  <protectedRanges>
    <protectedRange sqref="K62:L81" name="Rango5"/>
    <protectedRange sqref="E18:E39" name="Rango3"/>
    <protectedRange sqref="E62:E81" name="Rango1_3"/>
    <protectedRange sqref="M62:N81 K62:K81 H62:I81 I18:I39 F62:F81 F18:G39" name="Rango1"/>
    <protectedRange sqref="E62:E81" name="Rango4"/>
  </protectedRanges>
  <mergeCells count="56">
    <mergeCell ref="K62:L62"/>
    <mergeCell ref="K63:L63"/>
    <mergeCell ref="K64:L64"/>
    <mergeCell ref="K65:L65"/>
    <mergeCell ref="E83:P83"/>
    <mergeCell ref="K72:L72"/>
    <mergeCell ref="K71:L71"/>
    <mergeCell ref="K79:L79"/>
    <mergeCell ref="K80:L80"/>
    <mergeCell ref="K81:L81"/>
    <mergeCell ref="K73:L73"/>
    <mergeCell ref="K74:L74"/>
    <mergeCell ref="K75:L75"/>
    <mergeCell ref="K76:L76"/>
    <mergeCell ref="K77:L77"/>
    <mergeCell ref="K78:L78"/>
    <mergeCell ref="K67:L67"/>
    <mergeCell ref="K68:L68"/>
    <mergeCell ref="K69:L69"/>
    <mergeCell ref="K70:L70"/>
    <mergeCell ref="K66:L66"/>
    <mergeCell ref="O60:O61"/>
    <mergeCell ref="M60:M61"/>
    <mergeCell ref="N60:N61"/>
    <mergeCell ref="E56:P56"/>
    <mergeCell ref="G60:H60"/>
    <mergeCell ref="I60:I61"/>
    <mergeCell ref="J60:J61"/>
    <mergeCell ref="K60:L61"/>
    <mergeCell ref="E58:O58"/>
    <mergeCell ref="P58:P61"/>
    <mergeCell ref="E59:J59"/>
    <mergeCell ref="K59:O59"/>
    <mergeCell ref="E60:E61"/>
    <mergeCell ref="F60:F61"/>
    <mergeCell ref="E40:P40"/>
    <mergeCell ref="D41:P41"/>
    <mergeCell ref="E55:P55"/>
    <mergeCell ref="E54:P54"/>
    <mergeCell ref="E44:L45"/>
    <mergeCell ref="E46:K46"/>
    <mergeCell ref="E47:K47"/>
    <mergeCell ref="E48:K48"/>
    <mergeCell ref="E49:L51"/>
    <mergeCell ref="K15:K16"/>
    <mergeCell ref="C1:Q1"/>
    <mergeCell ref="E3:P4"/>
    <mergeCell ref="E7:P8"/>
    <mergeCell ref="E11:P11"/>
    <mergeCell ref="D12:P12"/>
    <mergeCell ref="E14:K14"/>
    <mergeCell ref="E15:E16"/>
    <mergeCell ref="F15:F16"/>
    <mergeCell ref="G15:G16"/>
    <mergeCell ref="H15:I15"/>
    <mergeCell ref="J15:J16"/>
  </mergeCells>
  <conditionalFormatting sqref="M62:M81">
    <cfRule type="expression" dxfId="509" priority="13" stopIfTrue="1">
      <formula>AND(ISTEXT(K62),ISBLANK(M62))</formula>
    </cfRule>
  </conditionalFormatting>
  <conditionalFormatting sqref="F62:F81 F18:F39">
    <cfRule type="expression" dxfId="508" priority="14" stopIfTrue="1">
      <formula>AND((E18&lt;&gt;""),ISNONTEXT(F18))</formula>
    </cfRule>
  </conditionalFormatting>
  <conditionalFormatting sqref="K62:K81">
    <cfRule type="expression" dxfId="507" priority="15" stopIfTrue="1">
      <formula>K62=""</formula>
    </cfRule>
  </conditionalFormatting>
  <conditionalFormatting sqref="J62:J81">
    <cfRule type="expression" dxfId="506" priority="12" stopIfTrue="1">
      <formula>ISNUMBER(J62)</formula>
    </cfRule>
  </conditionalFormatting>
  <conditionalFormatting sqref="O62:O81">
    <cfRule type="expression" dxfId="505" priority="11" stopIfTrue="1">
      <formula>ISNUMBER(O62)</formula>
    </cfRule>
  </conditionalFormatting>
  <conditionalFormatting sqref="I62:I81">
    <cfRule type="expression" dxfId="504" priority="16" stopIfTrue="1">
      <formula>AND(OR(ISTEXT(E62),ISTEXT(F62)),ISBLANK(I62))</formula>
    </cfRule>
  </conditionalFormatting>
  <conditionalFormatting sqref="J18:J39">
    <cfRule type="expression" dxfId="503" priority="10" stopIfTrue="1">
      <formula>ISNUMBER(J18)</formula>
    </cfRule>
  </conditionalFormatting>
  <conditionalFormatting sqref="G62:G81">
    <cfRule type="expression" dxfId="502" priority="8" stopIfTrue="1">
      <formula>"ESNUMERO(I63)"</formula>
    </cfRule>
    <cfRule type="expression" dxfId="501" priority="9" stopIfTrue="1">
      <formula>ISTEXT(F62)</formula>
    </cfRule>
  </conditionalFormatting>
  <conditionalFormatting sqref="H18:H39">
    <cfRule type="expression" dxfId="500" priority="17" stopIfTrue="1">
      <formula>ISNUMBER(H18)</formula>
    </cfRule>
    <cfRule type="expression" dxfId="499" priority="18" stopIfTrue="1">
      <formula>ISTEXT(F18)</formula>
    </cfRule>
  </conditionalFormatting>
  <conditionalFormatting sqref="E18:E39">
    <cfRule type="expression" dxfId="498" priority="7" stopIfTrue="1">
      <formula>E18=""</formula>
    </cfRule>
  </conditionalFormatting>
  <conditionalFormatting sqref="E62:E81">
    <cfRule type="expression" dxfId="497" priority="6" stopIfTrue="1">
      <formula>E62=""</formula>
    </cfRule>
  </conditionalFormatting>
  <conditionalFormatting sqref="N62:N81">
    <cfRule type="expression" dxfId="496" priority="19" stopIfTrue="1">
      <formula>AND(ISTEXT(K62),ISBLANK(N62))</formula>
    </cfRule>
  </conditionalFormatting>
  <conditionalFormatting sqref="G18:G39">
    <cfRule type="expression" dxfId="495" priority="20" stopIfTrue="1">
      <formula>AND(OR(E18&lt;&gt;"",ISTEXT(F18)),$G18="")</formula>
    </cfRule>
  </conditionalFormatting>
  <conditionalFormatting sqref="H63:H81">
    <cfRule type="expression" dxfId="494" priority="21" stopIfTrue="1">
      <formula>ISNUMBER(H63)</formula>
    </cfRule>
  </conditionalFormatting>
  <conditionalFormatting sqref="I18:I39">
    <cfRule type="expression" dxfId="493" priority="3">
      <formula>ISNUMBER(I18)</formula>
    </cfRule>
    <cfRule type="expression" dxfId="492" priority="4">
      <formula>F18="Otros (ud)"</formula>
    </cfRule>
  </conditionalFormatting>
  <conditionalFormatting sqref="H62:H81">
    <cfRule type="expression" dxfId="491" priority="1">
      <formula>ISNUMBER(H62)</formula>
    </cfRule>
    <cfRule type="expression" dxfId="490" priority="2">
      <formula>F62="Otros (ud)"</formula>
    </cfRule>
  </conditionalFormatting>
  <dataValidations count="5">
    <dataValidation type="custom" allowBlank="1" showInputMessage="1" showErrorMessage="1" error="El valor queda fuera del rango" sqref="M82">
      <formula1>IF(AND(#REF!&lt;=M82,#REF!&gt;=M82),M82,"El valor queda fuera del rango")</formula1>
    </dataValidation>
    <dataValidation type="decimal" allowBlank="1" showInputMessage="1" showErrorMessage="1" sqref="N62:N81">
      <formula1>0</formula1>
      <formula2>500</formula2>
    </dataValidation>
    <dataValidation type="decimal" allowBlank="1" showInputMessage="1" showErrorMessage="1" sqref="M62:M81">
      <formula1>0</formula1>
      <formula2>100000000</formula2>
    </dataValidation>
    <dataValidation type="decimal" operator="greaterThan" allowBlank="1" showInputMessage="1" showErrorMessage="1" sqref="I62:I81 G18:G39">
      <formula1>0</formula1>
    </dataValidation>
    <dataValidation type="decimal" allowBlank="1" showInputMessage="1" showErrorMessage="1" sqref="H62:H81 I18:I39">
      <formula1>0</formula1>
      <formula2>10</formula2>
    </dataValidation>
  </dataValidations>
  <hyperlinks>
    <hyperlink ref="A5" location="'3_Fluorados'!A1" display="3. HC Alcance 1: Fugas fluorados"/>
    <hyperlink ref="A6" location="'4_Electricidad'!A1" display="4. HC 2: Electricidad"/>
    <hyperlink ref="A3" location="'1_Datos generales organización'!A1" display="1. Datos de la organización"/>
    <hyperlink ref="A7" location="'5_Información adicional'!A1" display="5. Inf. adicional: renovables"/>
    <hyperlink ref="A8" location="'6_Resultados'!A1" display="6. Informe final: Resultados"/>
    <hyperlink ref="A11" location="'7_Factores de emisión'!A1" display="7. Factores de emisión, PCG, mix"/>
    <hyperlink ref="A12" location="'8. Observaciones'!A1" display="8. Observaciones"/>
    <hyperlink ref="E52" r:id="rId1"/>
    <hyperlink ref="A13" location="'9. Consumos. Hoja de trabajo'!A1" display="9. Consumos. Hoja de trabajo"/>
  </hyperlinks>
  <pageMargins left="0.74803149606299213" right="0.74803149606299213" top="0.98425196850393704" bottom="0.98425196850393704" header="0" footer="0"/>
  <pageSetup paperSize="256" scale="47" orientation="portrait" r:id="rId2"/>
  <headerFooter alignWithMargins="0"/>
  <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INDIRECT("Lista_Comb_fósiles_vehículos_"&amp;Datos!$F$2)</xm:f>
          </x14:formula1>
          <xm:sqref>F62:F81</xm:sqref>
        </x14:dataValidation>
        <x14:dataValidation type="list" allowBlank="1" showInputMessage="1" showErrorMessage="1">
          <x14:formula1>
            <xm:f>INDIRECT("Lista_Comb_fósiles_fijos_"&amp;Datos!$F$2)</xm:f>
          </x14:formula1>
          <xm:sqref>F18:F39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C99"/>
  <sheetViews>
    <sheetView showRowColHeaders="0" zoomScaleNormal="100" zoomScaleSheetLayoutView="100" workbookViewId="0">
      <pane xSplit="2" ySplit="1" topLeftCell="C2" activePane="bottomRight" state="frozen"/>
      <selection activeCell="H40" sqref="H40:N40"/>
      <selection pane="topRight" activeCell="H40" sqref="H40:N40"/>
      <selection pane="bottomLeft" activeCell="H40" sqref="H40:N40"/>
      <selection pane="bottomRight" activeCell="C1" sqref="C1:P1"/>
    </sheetView>
  </sheetViews>
  <sheetFormatPr baseColWidth="10" defaultRowHeight="16.5" x14ac:dyDescent="0.3"/>
  <cols>
    <col min="1" max="1" width="26.7109375" style="52" customWidth="1"/>
    <col min="2" max="2" width="0.5703125" style="29" customWidth="1"/>
    <col min="3" max="3" width="1" style="51" customWidth="1"/>
    <col min="4" max="4" width="1.5703125" style="30" customWidth="1"/>
    <col min="5" max="5" width="24.7109375" style="30" customWidth="1"/>
    <col min="6" max="6" width="21.7109375" style="30" customWidth="1"/>
    <col min="7" max="7" width="10.85546875" style="30" customWidth="1"/>
    <col min="8" max="8" width="14" style="30" customWidth="1"/>
    <col min="9" max="9" width="11.7109375" style="30" customWidth="1"/>
    <col min="10" max="10" width="33.7109375" style="86" customWidth="1"/>
    <col min="11" max="11" width="23.42578125" style="30" customWidth="1"/>
    <col min="12" max="12" width="10.28515625" style="30" customWidth="1"/>
    <col min="13" max="13" width="14" style="30" customWidth="1"/>
    <col min="14" max="14" width="17" style="30" customWidth="1"/>
    <col min="15" max="15" width="19.42578125" style="30" customWidth="1"/>
    <col min="16" max="16" width="3.5703125" style="30" customWidth="1"/>
    <col min="17" max="17" width="11.85546875" style="30" customWidth="1"/>
    <col min="18" max="20" width="11.42578125" style="30" customWidth="1"/>
    <col min="21" max="16384" width="11.42578125" style="30"/>
  </cols>
  <sheetData>
    <row r="1" spans="1:29" ht="36" customHeight="1" x14ac:dyDescent="0.3">
      <c r="A1" s="50"/>
      <c r="C1" s="618" t="s">
        <v>375</v>
      </c>
      <c r="D1" s="619"/>
      <c r="E1" s="619"/>
      <c r="F1" s="619"/>
      <c r="G1" s="619"/>
      <c r="H1" s="619"/>
      <c r="I1" s="619"/>
      <c r="J1" s="619"/>
      <c r="K1" s="619"/>
      <c r="L1" s="619"/>
      <c r="M1" s="619"/>
      <c r="N1" s="619"/>
      <c r="O1" s="619"/>
      <c r="P1" s="619"/>
      <c r="Q1" s="32"/>
    </row>
    <row r="2" spans="1:29" s="32" customFormat="1" ht="36" customHeight="1" x14ac:dyDescent="0.25">
      <c r="A2" s="52"/>
      <c r="B2" s="16"/>
      <c r="C2" s="51"/>
      <c r="J2" s="33"/>
      <c r="K2" s="33"/>
      <c r="L2" s="33"/>
      <c r="M2" s="33"/>
      <c r="N2" s="33"/>
      <c r="O2" s="33"/>
      <c r="P2" s="33"/>
      <c r="Q2" s="33"/>
    </row>
    <row r="3" spans="1:29" s="32" customFormat="1" ht="16.5" customHeight="1" x14ac:dyDescent="0.25">
      <c r="A3" s="35" t="s">
        <v>95</v>
      </c>
      <c r="B3" s="17"/>
      <c r="C3" s="51"/>
      <c r="D3" s="677" t="s">
        <v>952</v>
      </c>
      <c r="E3" s="677"/>
      <c r="F3" s="677"/>
      <c r="G3" s="677"/>
      <c r="H3" s="677"/>
      <c r="I3" s="677"/>
      <c r="J3" s="677"/>
      <c r="K3" s="677"/>
      <c r="L3" s="677"/>
      <c r="M3" s="677"/>
      <c r="N3" s="677"/>
      <c r="O3" s="677"/>
      <c r="P3" s="435"/>
      <c r="Q3" s="199"/>
    </row>
    <row r="4" spans="1:29" s="32" customFormat="1" ht="16.5" customHeight="1" x14ac:dyDescent="0.25">
      <c r="A4" s="14" t="s">
        <v>96</v>
      </c>
      <c r="B4" s="17"/>
      <c r="C4" s="51"/>
      <c r="D4" s="677"/>
      <c r="E4" s="677"/>
      <c r="F4" s="677"/>
      <c r="G4" s="677"/>
      <c r="H4" s="677"/>
      <c r="I4" s="677"/>
      <c r="J4" s="677"/>
      <c r="K4" s="677"/>
      <c r="L4" s="677"/>
      <c r="M4" s="677"/>
      <c r="N4" s="677"/>
      <c r="O4" s="677"/>
      <c r="P4" s="435"/>
      <c r="Q4" s="199"/>
    </row>
    <row r="5" spans="1:29" s="32" customFormat="1" ht="16.5" customHeight="1" x14ac:dyDescent="0.25">
      <c r="A5" s="37" t="s">
        <v>97</v>
      </c>
      <c r="B5" s="17"/>
      <c r="C5" s="51"/>
      <c r="F5" s="36"/>
      <c r="G5" s="36"/>
      <c r="H5" s="36"/>
      <c r="I5" s="36"/>
      <c r="J5" s="36"/>
      <c r="K5" s="36"/>
      <c r="L5" s="36"/>
      <c r="M5" s="36"/>
      <c r="N5" s="36"/>
      <c r="O5" s="36"/>
      <c r="P5" s="36"/>
      <c r="Q5" s="77"/>
    </row>
    <row r="6" spans="1:29" s="32" customFormat="1" ht="16.5" customHeight="1" x14ac:dyDescent="0.3">
      <c r="A6" s="14" t="s">
        <v>98</v>
      </c>
      <c r="B6" s="17"/>
      <c r="C6" s="51"/>
      <c r="E6" s="679" t="s">
        <v>276</v>
      </c>
      <c r="F6" s="679"/>
      <c r="G6" s="679"/>
      <c r="H6" s="679"/>
      <c r="I6" s="679"/>
      <c r="J6" s="679"/>
      <c r="K6" s="679"/>
      <c r="L6" s="679"/>
      <c r="M6" s="679"/>
      <c r="N6" s="679"/>
      <c r="O6" s="679"/>
      <c r="P6" s="30"/>
      <c r="Q6" s="77"/>
    </row>
    <row r="7" spans="1:29" ht="16.5" customHeight="1" x14ac:dyDescent="0.3">
      <c r="A7" s="14" t="s">
        <v>99</v>
      </c>
      <c r="B7" s="17"/>
      <c r="E7" s="679"/>
      <c r="F7" s="679"/>
      <c r="G7" s="679"/>
      <c r="H7" s="679"/>
      <c r="I7" s="679"/>
      <c r="J7" s="679"/>
      <c r="K7" s="679"/>
      <c r="L7" s="679"/>
      <c r="M7" s="679"/>
      <c r="N7" s="679"/>
      <c r="O7" s="679"/>
      <c r="X7" s="138"/>
      <c r="Y7" s="138"/>
    </row>
    <row r="8" spans="1:29" s="54" customFormat="1" ht="16.5" customHeight="1" x14ac:dyDescent="0.3">
      <c r="A8" s="14" t="s">
        <v>100</v>
      </c>
      <c r="B8" s="17"/>
      <c r="C8" s="51"/>
      <c r="E8" s="684" t="s">
        <v>274</v>
      </c>
      <c r="F8" s="684"/>
      <c r="G8" s="684"/>
      <c r="H8" s="684"/>
      <c r="I8" s="684"/>
      <c r="J8" s="684"/>
      <c r="K8" s="678" t="s">
        <v>291</v>
      </c>
      <c r="L8" s="678" t="s">
        <v>56</v>
      </c>
      <c r="M8" s="681" t="s">
        <v>954</v>
      </c>
      <c r="N8" s="678" t="s">
        <v>55</v>
      </c>
      <c r="O8" s="678" t="s">
        <v>54</v>
      </c>
      <c r="P8" s="30"/>
      <c r="R8" s="32"/>
      <c r="T8" s="32"/>
      <c r="U8" s="32"/>
      <c r="V8" s="32"/>
      <c r="W8" s="32"/>
      <c r="X8" s="32"/>
      <c r="Y8" s="32"/>
      <c r="Z8" s="32"/>
      <c r="AA8" s="32"/>
      <c r="AB8" s="32"/>
      <c r="AC8" s="32"/>
    </row>
    <row r="9" spans="1:29" s="54" customFormat="1" ht="16.5" customHeight="1" x14ac:dyDescent="0.3">
      <c r="A9" s="14" t="s">
        <v>135</v>
      </c>
      <c r="B9" s="29"/>
      <c r="C9" s="51"/>
      <c r="E9" s="688" t="s">
        <v>520</v>
      </c>
      <c r="F9" s="682" t="s">
        <v>956</v>
      </c>
      <c r="G9" s="683" t="s">
        <v>959</v>
      </c>
      <c r="H9" s="686" t="s">
        <v>955</v>
      </c>
      <c r="I9" s="687"/>
      <c r="J9" s="656" t="s">
        <v>182</v>
      </c>
      <c r="K9" s="678"/>
      <c r="L9" s="678"/>
      <c r="M9" s="681"/>
      <c r="N9" s="678"/>
      <c r="O9" s="678"/>
      <c r="P9" s="30"/>
      <c r="R9" s="32"/>
      <c r="T9" s="32"/>
      <c r="U9" s="32"/>
      <c r="V9" s="32"/>
      <c r="W9" s="32"/>
      <c r="X9" s="32"/>
      <c r="Y9" s="32"/>
      <c r="Z9" s="32"/>
      <c r="AA9" s="32"/>
      <c r="AB9" s="32"/>
      <c r="AC9" s="32"/>
    </row>
    <row r="10" spans="1:29" s="54" customFormat="1" x14ac:dyDescent="0.3">
      <c r="A10" s="431" t="s">
        <v>509</v>
      </c>
      <c r="B10" s="29"/>
      <c r="C10" s="51"/>
      <c r="E10" s="688"/>
      <c r="F10" s="683"/>
      <c r="G10" s="683"/>
      <c r="H10" s="365" t="s">
        <v>269</v>
      </c>
      <c r="I10" s="365" t="s">
        <v>958</v>
      </c>
      <c r="J10" s="685"/>
      <c r="K10" s="678"/>
      <c r="L10" s="678"/>
      <c r="M10" s="681"/>
      <c r="N10" s="678"/>
      <c r="O10" s="678"/>
      <c r="P10" s="30"/>
      <c r="R10" s="32"/>
      <c r="T10" s="32"/>
      <c r="U10" s="32"/>
      <c r="V10" s="32"/>
      <c r="W10" s="32"/>
      <c r="X10" s="32"/>
      <c r="Y10" s="32"/>
      <c r="Z10" s="32"/>
      <c r="AA10" s="32"/>
      <c r="AB10" s="32"/>
      <c r="AC10" s="32"/>
    </row>
    <row r="11" spans="1:29" s="54" customFormat="1" hidden="1" x14ac:dyDescent="0.3">
      <c r="A11" s="38"/>
      <c r="B11" s="29"/>
      <c r="C11" s="51"/>
      <c r="E11" s="217" t="s">
        <v>475</v>
      </c>
      <c r="F11" s="215"/>
      <c r="G11" s="215"/>
      <c r="H11" s="214"/>
      <c r="I11" s="216"/>
      <c r="J11" s="216"/>
      <c r="K11" s="218"/>
      <c r="L11" s="219"/>
      <c r="M11" s="219"/>
      <c r="N11" s="217" t="s">
        <v>474</v>
      </c>
      <c r="O11" s="219"/>
      <c r="P11" s="30"/>
      <c r="R11" s="32"/>
      <c r="T11" s="32"/>
      <c r="U11" s="32"/>
      <c r="V11" s="32"/>
      <c r="W11" s="32"/>
      <c r="X11" s="32"/>
      <c r="Y11" s="32"/>
      <c r="Z11" s="32"/>
      <c r="AA11" s="32"/>
      <c r="AB11" s="32"/>
      <c r="AC11" s="32"/>
    </row>
    <row r="12" spans="1:29" x14ac:dyDescent="0.3">
      <c r="A12" s="431" t="s">
        <v>927</v>
      </c>
      <c r="E12" s="232"/>
      <c r="F12" s="79"/>
      <c r="G12" s="78" t="str">
        <f>IF(ISNUMBER(Datos!I138),Datos!I138,"")</f>
        <v/>
      </c>
      <c r="H12" s="79"/>
      <c r="I12" s="121"/>
      <c r="J12" s="364" t="str">
        <f>Datos!M138</f>
        <v/>
      </c>
      <c r="K12" s="246"/>
      <c r="L12" s="80"/>
      <c r="M12" s="80"/>
      <c r="N12" s="200" t="str">
        <f>IF(AND(G12="",M12=""),"",IF(G12="",ROUND((I12*M12),0),ROUND((G12*M12),0)))</f>
        <v/>
      </c>
      <c r="O12" s="81">
        <f>SUM(N12:N33)</f>
        <v>0</v>
      </c>
      <c r="R12" s="32"/>
      <c r="T12" s="32"/>
      <c r="U12" s="32"/>
      <c r="V12" s="32"/>
      <c r="W12" s="32"/>
      <c r="X12" s="32"/>
      <c r="Y12" s="32"/>
      <c r="Z12" s="32"/>
      <c r="AA12" s="32"/>
      <c r="AB12" s="32"/>
      <c r="AC12" s="32"/>
    </row>
    <row r="13" spans="1:29" ht="15" customHeight="1" x14ac:dyDescent="0.3">
      <c r="A13" s="38"/>
      <c r="E13" s="232"/>
      <c r="F13" s="79"/>
      <c r="G13" s="78" t="str">
        <f>IF(ISNUMBER(Datos!I139),Datos!I139,"")</f>
        <v/>
      </c>
      <c r="H13" s="82"/>
      <c r="I13" s="121"/>
      <c r="J13" s="364" t="str">
        <f>Datos!M139</f>
        <v/>
      </c>
      <c r="K13" s="247"/>
      <c r="L13" s="83"/>
      <c r="M13" s="80"/>
      <c r="N13" s="200" t="str">
        <f t="shared" ref="N13:N29" si="0">IF(AND(G13="",M13=""),"",IF(G13="",ROUND((I13*M13),0),ROUND((G13*M13),0)))</f>
        <v/>
      </c>
      <c r="O13" s="84"/>
      <c r="R13" s="32"/>
      <c r="T13" s="32"/>
      <c r="U13" s="32"/>
      <c r="V13" s="32"/>
      <c r="W13" s="32"/>
      <c r="X13" s="32"/>
      <c r="Y13" s="32"/>
      <c r="Z13" s="32"/>
      <c r="AA13" s="32"/>
      <c r="AB13" s="32"/>
      <c r="AC13" s="32"/>
    </row>
    <row r="14" spans="1:29" ht="15" customHeight="1" x14ac:dyDescent="0.3">
      <c r="A14" s="38"/>
      <c r="E14" s="232"/>
      <c r="F14" s="79"/>
      <c r="G14" s="78" t="str">
        <f>IF(ISNUMBER(Datos!I140),Datos!I140,"")</f>
        <v/>
      </c>
      <c r="H14" s="82"/>
      <c r="I14" s="121"/>
      <c r="J14" s="364" t="str">
        <f>Datos!M140</f>
        <v/>
      </c>
      <c r="K14" s="247"/>
      <c r="L14" s="83"/>
      <c r="M14" s="80"/>
      <c r="N14" s="200" t="str">
        <f t="shared" si="0"/>
        <v/>
      </c>
      <c r="O14" s="84"/>
      <c r="R14" s="32"/>
      <c r="T14" s="32"/>
      <c r="U14" s="32"/>
      <c r="V14" s="32"/>
      <c r="W14" s="32"/>
      <c r="X14" s="32"/>
      <c r="Y14" s="32"/>
      <c r="Z14" s="32"/>
      <c r="AA14" s="32"/>
      <c r="AB14" s="32"/>
      <c r="AC14" s="32"/>
    </row>
    <row r="15" spans="1:29" ht="15" customHeight="1" x14ac:dyDescent="0.3">
      <c r="A15" s="38"/>
      <c r="E15" s="232"/>
      <c r="F15" s="79"/>
      <c r="G15" s="78" t="str">
        <f>IF(ISNUMBER(Datos!I141),Datos!I141,"")</f>
        <v/>
      </c>
      <c r="H15" s="82"/>
      <c r="I15" s="121"/>
      <c r="J15" s="364" t="str">
        <f>Datos!M141</f>
        <v/>
      </c>
      <c r="K15" s="247"/>
      <c r="L15" s="83"/>
      <c r="M15" s="80"/>
      <c r="N15" s="200" t="str">
        <f t="shared" si="0"/>
        <v/>
      </c>
      <c r="O15" s="84"/>
      <c r="R15" s="32"/>
      <c r="T15" s="32"/>
      <c r="U15" s="32"/>
      <c r="V15" s="32"/>
      <c r="W15" s="32"/>
      <c r="X15" s="32"/>
      <c r="Y15" s="32"/>
      <c r="Z15" s="32"/>
      <c r="AA15" s="32"/>
      <c r="AB15" s="32"/>
      <c r="AC15" s="32"/>
    </row>
    <row r="16" spans="1:29" ht="15" customHeight="1" x14ac:dyDescent="0.3">
      <c r="A16" s="38"/>
      <c r="E16" s="232"/>
      <c r="F16" s="79"/>
      <c r="G16" s="78" t="str">
        <f>IF(ISNUMBER(Datos!I142),Datos!I142,"")</f>
        <v/>
      </c>
      <c r="H16" s="82"/>
      <c r="I16" s="121"/>
      <c r="J16" s="364" t="str">
        <f>Datos!M142</f>
        <v/>
      </c>
      <c r="K16" s="247"/>
      <c r="L16" s="83"/>
      <c r="M16" s="80"/>
      <c r="N16" s="200" t="str">
        <f t="shared" si="0"/>
        <v/>
      </c>
      <c r="O16" s="84"/>
      <c r="R16" s="32"/>
      <c r="T16" s="32"/>
      <c r="U16" s="32"/>
      <c r="V16" s="32"/>
      <c r="W16" s="32"/>
      <c r="X16" s="32"/>
      <c r="Y16" s="32"/>
      <c r="Z16" s="32"/>
      <c r="AA16" s="32"/>
      <c r="AB16" s="32"/>
      <c r="AC16" s="32"/>
    </row>
    <row r="17" spans="1:29" ht="15" customHeight="1" x14ac:dyDescent="0.3">
      <c r="A17" s="38"/>
      <c r="E17" s="232"/>
      <c r="F17" s="79"/>
      <c r="G17" s="78" t="str">
        <f>IF(ISNUMBER(Datos!I143),Datos!I143,"")</f>
        <v/>
      </c>
      <c r="H17" s="82"/>
      <c r="I17" s="121"/>
      <c r="J17" s="364" t="str">
        <f>Datos!M143</f>
        <v/>
      </c>
      <c r="K17" s="247"/>
      <c r="L17" s="83"/>
      <c r="M17" s="80"/>
      <c r="N17" s="200" t="str">
        <f t="shared" si="0"/>
        <v/>
      </c>
      <c r="O17" s="84"/>
      <c r="R17" s="32"/>
      <c r="T17" s="32"/>
      <c r="U17" s="32"/>
      <c r="V17" s="32"/>
      <c r="W17" s="32"/>
      <c r="X17" s="32"/>
      <c r="Y17" s="32"/>
      <c r="Z17" s="32"/>
      <c r="AA17" s="32"/>
      <c r="AB17" s="32"/>
      <c r="AC17" s="32"/>
    </row>
    <row r="18" spans="1:29" ht="15" customHeight="1" x14ac:dyDescent="0.3">
      <c r="A18" s="38"/>
      <c r="E18" s="232"/>
      <c r="F18" s="79"/>
      <c r="G18" s="78" t="str">
        <f>IF(ISNUMBER(Datos!I144),Datos!I144,"")</f>
        <v/>
      </c>
      <c r="H18" s="82"/>
      <c r="I18" s="121"/>
      <c r="J18" s="364" t="str">
        <f>Datos!M144</f>
        <v/>
      </c>
      <c r="K18" s="247"/>
      <c r="L18" s="83"/>
      <c r="M18" s="80"/>
      <c r="N18" s="200" t="str">
        <f t="shared" si="0"/>
        <v/>
      </c>
      <c r="O18" s="84"/>
      <c r="R18" s="32"/>
      <c r="T18" s="32"/>
      <c r="U18" s="32"/>
      <c r="V18" s="32"/>
      <c r="W18" s="32"/>
      <c r="X18" s="32"/>
      <c r="Y18" s="32"/>
      <c r="Z18" s="32"/>
      <c r="AA18" s="32"/>
      <c r="AB18" s="32"/>
      <c r="AC18" s="32"/>
    </row>
    <row r="19" spans="1:29" ht="15" customHeight="1" x14ac:dyDescent="0.3">
      <c r="A19" s="38"/>
      <c r="E19" s="232"/>
      <c r="F19" s="79"/>
      <c r="G19" s="78" t="str">
        <f>IF(ISNUMBER(Datos!I145),Datos!I145,"")</f>
        <v/>
      </c>
      <c r="H19" s="82"/>
      <c r="I19" s="121"/>
      <c r="J19" s="364" t="str">
        <f>Datos!M145</f>
        <v/>
      </c>
      <c r="K19" s="247"/>
      <c r="L19" s="83"/>
      <c r="M19" s="80"/>
      <c r="N19" s="200" t="str">
        <f t="shared" si="0"/>
        <v/>
      </c>
      <c r="O19" s="84"/>
      <c r="R19" s="32"/>
      <c r="T19" s="32"/>
      <c r="U19" s="32"/>
      <c r="V19" s="32"/>
      <c r="W19" s="32"/>
      <c r="X19" s="32"/>
      <c r="Y19" s="32"/>
      <c r="Z19" s="32"/>
      <c r="AA19" s="32"/>
      <c r="AB19" s="32"/>
      <c r="AC19" s="32"/>
    </row>
    <row r="20" spans="1:29" ht="15" customHeight="1" x14ac:dyDescent="0.3">
      <c r="A20" s="38"/>
      <c r="E20" s="232"/>
      <c r="F20" s="79"/>
      <c r="G20" s="78" t="str">
        <f>IF(ISNUMBER(Datos!I146),Datos!I146,"")</f>
        <v/>
      </c>
      <c r="H20" s="82"/>
      <c r="I20" s="121"/>
      <c r="J20" s="364" t="str">
        <f>Datos!M146</f>
        <v/>
      </c>
      <c r="K20" s="247"/>
      <c r="L20" s="83"/>
      <c r="M20" s="80"/>
      <c r="N20" s="200" t="str">
        <f t="shared" si="0"/>
        <v/>
      </c>
      <c r="O20" s="84"/>
      <c r="R20" s="32"/>
      <c r="T20" s="32"/>
      <c r="U20" s="32"/>
      <c r="V20" s="32"/>
      <c r="W20" s="32"/>
      <c r="X20" s="32"/>
      <c r="Y20" s="32"/>
      <c r="Z20" s="32"/>
      <c r="AA20" s="32"/>
      <c r="AB20" s="32"/>
      <c r="AC20" s="32"/>
    </row>
    <row r="21" spans="1:29" ht="15" customHeight="1" x14ac:dyDescent="0.3">
      <c r="A21" s="38"/>
      <c r="E21" s="232"/>
      <c r="F21" s="79"/>
      <c r="G21" s="78" t="str">
        <f>IF(ISNUMBER(Datos!I147),Datos!I147,"")</f>
        <v/>
      </c>
      <c r="H21" s="82"/>
      <c r="I21" s="121"/>
      <c r="J21" s="364" t="str">
        <f>Datos!M147</f>
        <v/>
      </c>
      <c r="K21" s="247"/>
      <c r="L21" s="83"/>
      <c r="M21" s="80"/>
      <c r="N21" s="200" t="str">
        <f t="shared" si="0"/>
        <v/>
      </c>
      <c r="O21" s="84"/>
      <c r="R21" s="32"/>
      <c r="T21" s="32"/>
      <c r="U21" s="32"/>
      <c r="V21" s="32"/>
      <c r="W21" s="32"/>
      <c r="X21" s="32"/>
      <c r="Y21" s="32"/>
      <c r="Z21" s="32"/>
      <c r="AA21" s="32"/>
      <c r="AB21" s="32"/>
      <c r="AC21" s="32"/>
    </row>
    <row r="22" spans="1:29" ht="15" customHeight="1" x14ac:dyDescent="0.3">
      <c r="A22" s="38"/>
      <c r="E22" s="232"/>
      <c r="F22" s="79"/>
      <c r="G22" s="78" t="str">
        <f>IF(ISNUMBER(Datos!I148),Datos!I148,"")</f>
        <v/>
      </c>
      <c r="H22" s="82"/>
      <c r="I22" s="121"/>
      <c r="J22" s="364" t="str">
        <f>Datos!M148</f>
        <v/>
      </c>
      <c r="K22" s="247"/>
      <c r="L22" s="83"/>
      <c r="M22" s="80"/>
      <c r="N22" s="200" t="str">
        <f t="shared" si="0"/>
        <v/>
      </c>
      <c r="O22" s="84"/>
      <c r="R22" s="32"/>
      <c r="T22" s="32"/>
      <c r="U22" s="32"/>
      <c r="V22" s="32"/>
      <c r="W22" s="32"/>
      <c r="X22" s="32"/>
      <c r="Y22" s="32"/>
      <c r="Z22" s="32"/>
      <c r="AA22" s="32"/>
      <c r="AB22" s="32"/>
      <c r="AC22" s="32"/>
    </row>
    <row r="23" spans="1:29" ht="15" customHeight="1" x14ac:dyDescent="0.3">
      <c r="A23" s="38"/>
      <c r="E23" s="232"/>
      <c r="F23" s="79"/>
      <c r="G23" s="78" t="str">
        <f>IF(ISNUMBER(Datos!I149),Datos!I149,"")</f>
        <v/>
      </c>
      <c r="H23" s="82"/>
      <c r="I23" s="121"/>
      <c r="J23" s="364" t="str">
        <f>Datos!M149</f>
        <v/>
      </c>
      <c r="K23" s="82"/>
      <c r="L23" s="83"/>
      <c r="M23" s="80"/>
      <c r="N23" s="200" t="str">
        <f t="shared" si="0"/>
        <v/>
      </c>
      <c r="O23" s="84"/>
      <c r="R23" s="32"/>
      <c r="T23" s="32"/>
      <c r="U23" s="32"/>
      <c r="V23" s="32"/>
      <c r="W23" s="32"/>
      <c r="X23" s="32"/>
      <c r="Y23" s="32"/>
      <c r="Z23" s="32"/>
      <c r="AA23" s="32"/>
      <c r="AB23" s="32"/>
      <c r="AC23" s="32"/>
    </row>
    <row r="24" spans="1:29" ht="15" customHeight="1" x14ac:dyDescent="0.3">
      <c r="A24" s="38"/>
      <c r="E24" s="232"/>
      <c r="F24" s="79"/>
      <c r="G24" s="78" t="str">
        <f>IF(ISNUMBER(Datos!I150),Datos!I150,"")</f>
        <v/>
      </c>
      <c r="H24" s="82"/>
      <c r="I24" s="121"/>
      <c r="J24" s="364" t="str">
        <f>Datos!M150</f>
        <v/>
      </c>
      <c r="K24" s="82"/>
      <c r="L24" s="83"/>
      <c r="M24" s="80"/>
      <c r="N24" s="200" t="str">
        <f t="shared" si="0"/>
        <v/>
      </c>
      <c r="O24" s="84"/>
      <c r="R24" s="32"/>
      <c r="T24" s="32"/>
      <c r="U24" s="32"/>
      <c r="V24" s="32"/>
      <c r="W24" s="32"/>
      <c r="X24" s="32"/>
      <c r="Y24" s="32"/>
      <c r="Z24" s="32"/>
      <c r="AA24" s="32"/>
      <c r="AB24" s="32"/>
      <c r="AC24" s="32"/>
    </row>
    <row r="25" spans="1:29" ht="15" customHeight="1" x14ac:dyDescent="0.3">
      <c r="A25" s="38"/>
      <c r="E25" s="232"/>
      <c r="F25" s="79"/>
      <c r="G25" s="78" t="str">
        <f>IF(ISNUMBER(Datos!I151),Datos!I151,"")</f>
        <v/>
      </c>
      <c r="H25" s="82"/>
      <c r="I25" s="121"/>
      <c r="J25" s="364" t="str">
        <f>Datos!M151</f>
        <v/>
      </c>
      <c r="K25" s="82"/>
      <c r="L25" s="83"/>
      <c r="M25" s="80"/>
      <c r="N25" s="200" t="str">
        <f t="shared" si="0"/>
        <v/>
      </c>
      <c r="O25" s="84"/>
      <c r="R25" s="32"/>
      <c r="T25" s="32"/>
      <c r="U25" s="32"/>
      <c r="V25" s="32"/>
      <c r="W25" s="32"/>
      <c r="X25" s="32"/>
      <c r="Y25" s="32"/>
      <c r="Z25" s="32"/>
      <c r="AA25" s="32"/>
      <c r="AB25" s="32"/>
      <c r="AC25" s="32"/>
    </row>
    <row r="26" spans="1:29" ht="15" customHeight="1" x14ac:dyDescent="0.3">
      <c r="A26" s="38"/>
      <c r="E26" s="232"/>
      <c r="F26" s="79"/>
      <c r="G26" s="78" t="str">
        <f>IF(ISNUMBER(Datos!I152),Datos!I152,"")</f>
        <v/>
      </c>
      <c r="H26" s="82"/>
      <c r="I26" s="121"/>
      <c r="J26" s="364" t="str">
        <f>Datos!M152</f>
        <v/>
      </c>
      <c r="K26" s="82"/>
      <c r="L26" s="83"/>
      <c r="M26" s="80"/>
      <c r="N26" s="200" t="str">
        <f t="shared" si="0"/>
        <v/>
      </c>
      <c r="O26" s="84"/>
      <c r="R26" s="32"/>
      <c r="T26" s="32"/>
      <c r="U26" s="32"/>
      <c r="V26" s="32"/>
      <c r="W26" s="32"/>
      <c r="X26" s="32"/>
      <c r="Y26" s="32"/>
      <c r="Z26" s="32"/>
      <c r="AA26" s="32"/>
      <c r="AB26" s="32"/>
      <c r="AC26" s="32"/>
    </row>
    <row r="27" spans="1:29" ht="15" customHeight="1" x14ac:dyDescent="0.3">
      <c r="A27" s="38"/>
      <c r="E27" s="232"/>
      <c r="F27" s="79"/>
      <c r="G27" s="78" t="str">
        <f>IF(ISNUMBER(Datos!I153),Datos!I153,"")</f>
        <v/>
      </c>
      <c r="H27" s="82"/>
      <c r="I27" s="121"/>
      <c r="J27" s="364" t="str">
        <f>Datos!M153</f>
        <v/>
      </c>
      <c r="K27" s="82"/>
      <c r="L27" s="83"/>
      <c r="M27" s="80"/>
      <c r="N27" s="200" t="str">
        <f t="shared" si="0"/>
        <v/>
      </c>
      <c r="O27" s="84"/>
      <c r="R27" s="32"/>
      <c r="T27" s="32"/>
      <c r="U27" s="32"/>
      <c r="V27" s="32"/>
      <c r="W27" s="32"/>
      <c r="X27" s="32"/>
      <c r="Y27" s="32"/>
      <c r="Z27" s="32"/>
      <c r="AA27" s="32"/>
      <c r="AB27" s="32"/>
      <c r="AC27" s="32"/>
    </row>
    <row r="28" spans="1:29" ht="15" customHeight="1" x14ac:dyDescent="0.3">
      <c r="A28" s="38"/>
      <c r="E28" s="232"/>
      <c r="F28" s="79"/>
      <c r="G28" s="78" t="str">
        <f>IF(ISNUMBER(Datos!I154),Datos!I154,"")</f>
        <v/>
      </c>
      <c r="H28" s="82"/>
      <c r="I28" s="121"/>
      <c r="J28" s="364" t="str">
        <f>Datos!M154</f>
        <v/>
      </c>
      <c r="K28" s="82"/>
      <c r="L28" s="83"/>
      <c r="M28" s="80"/>
      <c r="N28" s="200" t="str">
        <f t="shared" si="0"/>
        <v/>
      </c>
      <c r="O28" s="84"/>
      <c r="R28" s="32"/>
      <c r="T28" s="32"/>
      <c r="U28" s="32"/>
      <c r="V28" s="32"/>
      <c r="W28" s="32"/>
      <c r="X28" s="32"/>
      <c r="Y28" s="32"/>
      <c r="Z28" s="32"/>
      <c r="AA28" s="32"/>
      <c r="AB28" s="32"/>
      <c r="AC28" s="32"/>
    </row>
    <row r="29" spans="1:29" ht="15" customHeight="1" x14ac:dyDescent="0.3">
      <c r="A29" s="38"/>
      <c r="E29" s="232"/>
      <c r="F29" s="79"/>
      <c r="G29" s="78" t="str">
        <f>IF(ISNUMBER(Datos!I155),Datos!I155,"")</f>
        <v/>
      </c>
      <c r="H29" s="82"/>
      <c r="I29" s="121"/>
      <c r="J29" s="364" t="str">
        <f>Datos!M155</f>
        <v/>
      </c>
      <c r="K29" s="82"/>
      <c r="L29" s="83"/>
      <c r="M29" s="80"/>
      <c r="N29" s="200" t="str">
        <f t="shared" si="0"/>
        <v/>
      </c>
      <c r="O29" s="84"/>
      <c r="R29" s="32"/>
      <c r="T29" s="32"/>
      <c r="U29" s="32"/>
      <c r="V29" s="32"/>
      <c r="W29" s="32"/>
      <c r="X29" s="32"/>
      <c r="Y29" s="32"/>
      <c r="Z29" s="32"/>
      <c r="AA29" s="32"/>
      <c r="AB29" s="32"/>
      <c r="AC29" s="32"/>
    </row>
    <row r="30" spans="1:29" ht="15" customHeight="1" x14ac:dyDescent="0.3">
      <c r="A30" s="38"/>
      <c r="E30" s="232"/>
      <c r="F30" s="79"/>
      <c r="G30" s="78" t="str">
        <f>IF(ISNUMBER(Datos!I156),Datos!I156,"")</f>
        <v/>
      </c>
      <c r="H30" s="82"/>
      <c r="I30" s="121"/>
      <c r="J30" s="364" t="str">
        <f>Datos!M156</f>
        <v/>
      </c>
      <c r="K30" s="82"/>
      <c r="L30" s="83"/>
      <c r="M30" s="80"/>
      <c r="N30" s="200" t="str">
        <f t="shared" ref="N30" si="1">IF(AND(G30="",M30=""),"",IF(G30="",ROUND((I30*M30),0),ROUND((G30*M30),0)))</f>
        <v/>
      </c>
      <c r="O30" s="84"/>
      <c r="R30" s="32"/>
      <c r="T30" s="32"/>
      <c r="U30" s="32"/>
      <c r="V30" s="32"/>
      <c r="W30" s="32"/>
      <c r="X30" s="32"/>
      <c r="Y30" s="32"/>
      <c r="Z30" s="32"/>
      <c r="AA30" s="32"/>
      <c r="AB30" s="32"/>
      <c r="AC30" s="32"/>
    </row>
    <row r="31" spans="1:29" ht="15" customHeight="1" x14ac:dyDescent="0.3">
      <c r="A31" s="38"/>
      <c r="E31" s="232"/>
      <c r="F31" s="79"/>
      <c r="G31" s="78" t="str">
        <f>IF(ISNUMBER(Datos!I157),Datos!I157,"")</f>
        <v/>
      </c>
      <c r="H31" s="82"/>
      <c r="I31" s="121"/>
      <c r="J31" s="364" t="str">
        <f>Datos!M157</f>
        <v/>
      </c>
      <c r="K31" s="82"/>
      <c r="L31" s="83"/>
      <c r="M31" s="80"/>
      <c r="N31" s="200" t="str">
        <f t="shared" ref="N31:N33" si="2">IF(AND(G31="",M31=""),"",IF(G31="",ROUND((I31*M31),0),ROUND((G31*M31),0)))</f>
        <v/>
      </c>
      <c r="O31" s="84"/>
      <c r="R31" s="32"/>
      <c r="T31" s="32"/>
      <c r="U31" s="32"/>
      <c r="V31" s="32"/>
      <c r="W31" s="32"/>
      <c r="X31" s="32"/>
      <c r="Y31" s="32"/>
      <c r="Z31" s="32"/>
      <c r="AA31" s="32"/>
      <c r="AB31" s="32"/>
      <c r="AC31" s="32"/>
    </row>
    <row r="32" spans="1:29" ht="15" customHeight="1" x14ac:dyDescent="0.3">
      <c r="A32" s="38"/>
      <c r="E32" s="232"/>
      <c r="F32" s="79"/>
      <c r="G32" s="78" t="str">
        <f>IF(ISNUMBER(Datos!I158),Datos!I158,"")</f>
        <v/>
      </c>
      <c r="H32" s="82"/>
      <c r="I32" s="121"/>
      <c r="J32" s="364" t="str">
        <f>Datos!M158</f>
        <v/>
      </c>
      <c r="K32" s="82"/>
      <c r="L32" s="83"/>
      <c r="M32" s="80"/>
      <c r="N32" s="200" t="str">
        <f t="shared" si="2"/>
        <v/>
      </c>
      <c r="O32" s="84"/>
      <c r="R32" s="32"/>
      <c r="T32" s="32"/>
      <c r="U32" s="32"/>
      <c r="V32" s="32"/>
      <c r="W32" s="32"/>
      <c r="X32" s="32"/>
      <c r="Y32" s="32"/>
      <c r="Z32" s="32"/>
      <c r="AA32" s="32"/>
      <c r="AB32" s="32"/>
      <c r="AC32" s="32"/>
    </row>
    <row r="33" spans="1:29" ht="15" customHeight="1" x14ac:dyDescent="0.3">
      <c r="A33" s="38"/>
      <c r="E33" s="232"/>
      <c r="F33" s="79"/>
      <c r="G33" s="78" t="str">
        <f>IF(ISNUMBER(Datos!I159),Datos!I159,"")</f>
        <v/>
      </c>
      <c r="H33" s="82"/>
      <c r="I33" s="121"/>
      <c r="J33" s="364" t="str">
        <f>Datos!M159</f>
        <v/>
      </c>
      <c r="K33" s="82"/>
      <c r="L33" s="83"/>
      <c r="M33" s="80"/>
      <c r="N33" s="200" t="str">
        <f t="shared" si="2"/>
        <v/>
      </c>
      <c r="O33" s="84"/>
      <c r="R33" s="32"/>
      <c r="T33" s="32"/>
      <c r="U33" s="32"/>
      <c r="V33" s="32"/>
      <c r="W33" s="32"/>
      <c r="X33" s="32"/>
      <c r="Y33" s="32"/>
      <c r="Z33" s="32"/>
      <c r="AA33" s="32"/>
      <c r="AB33" s="32"/>
      <c r="AC33" s="32"/>
    </row>
    <row r="34" spans="1:29" ht="11.25" customHeight="1" x14ac:dyDescent="0.3">
      <c r="A34" s="38"/>
      <c r="J34" s="30"/>
      <c r="R34" s="32"/>
    </row>
    <row r="35" spans="1:29" ht="24" customHeight="1" x14ac:dyDescent="0.3">
      <c r="A35" s="38"/>
      <c r="E35" s="689" t="s">
        <v>1003</v>
      </c>
      <c r="F35" s="690"/>
      <c r="G35" s="690"/>
      <c r="H35" s="690"/>
      <c r="I35" s="690"/>
      <c r="J35" s="690"/>
      <c r="K35" s="690"/>
      <c r="L35" s="690"/>
      <c r="M35" s="690"/>
      <c r="N35" s="690"/>
      <c r="O35" s="691"/>
      <c r="R35" s="32"/>
      <c r="T35" s="32"/>
      <c r="U35" s="32"/>
      <c r="V35" s="32"/>
      <c r="W35" s="32"/>
      <c r="X35" s="32"/>
      <c r="Y35" s="32"/>
      <c r="Z35" s="32"/>
      <c r="AA35" s="32"/>
      <c r="AB35" s="32"/>
      <c r="AC35" s="32"/>
    </row>
    <row r="36" spans="1:29" ht="24" customHeight="1" x14ac:dyDescent="0.3">
      <c r="E36" s="692"/>
      <c r="F36" s="693"/>
      <c r="G36" s="693"/>
      <c r="H36" s="693"/>
      <c r="I36" s="693"/>
      <c r="J36" s="693"/>
      <c r="K36" s="693"/>
      <c r="L36" s="693"/>
      <c r="M36" s="693"/>
      <c r="N36" s="693"/>
      <c r="O36" s="694"/>
      <c r="R36" s="32"/>
    </row>
    <row r="37" spans="1:29" ht="10.5" customHeight="1" x14ac:dyDescent="0.3">
      <c r="A37" s="38"/>
      <c r="R37" s="32"/>
    </row>
    <row r="38" spans="1:29" ht="19.5" customHeight="1" x14ac:dyDescent="0.3">
      <c r="A38" s="38"/>
      <c r="E38" s="598" t="s">
        <v>1002</v>
      </c>
      <c r="J38" s="85"/>
      <c r="K38" s="85"/>
      <c r="L38" s="85"/>
      <c r="M38" s="85"/>
      <c r="N38" s="85"/>
      <c r="P38" s="85"/>
      <c r="R38" s="32"/>
    </row>
    <row r="39" spans="1:29" ht="19.5" customHeight="1" x14ac:dyDescent="0.3">
      <c r="A39" s="38"/>
      <c r="G39" s="680"/>
      <c r="H39" s="680"/>
      <c r="I39" s="680"/>
      <c r="J39" s="680"/>
      <c r="K39" s="680"/>
      <c r="L39" s="680"/>
      <c r="M39" s="680"/>
      <c r="N39" s="680"/>
      <c r="O39" s="680"/>
      <c r="P39" s="680"/>
      <c r="R39" s="32"/>
    </row>
    <row r="40" spans="1:29" ht="19.5" customHeight="1" x14ac:dyDescent="0.3">
      <c r="A40" s="38"/>
      <c r="J40" s="30"/>
      <c r="R40" s="32"/>
    </row>
    <row r="41" spans="1:29" ht="19.5" customHeight="1" x14ac:dyDescent="0.3">
      <c r="A41" s="38"/>
      <c r="R41" s="32"/>
    </row>
    <row r="42" spans="1:29" ht="19.5" customHeight="1" x14ac:dyDescent="0.3">
      <c r="R42" s="32"/>
    </row>
    <row r="43" spans="1:29" ht="19.5" customHeight="1" x14ac:dyDescent="0.3">
      <c r="A43" s="44"/>
      <c r="B43" s="45"/>
      <c r="C43" s="32"/>
      <c r="R43" s="32"/>
    </row>
    <row r="44" spans="1:29" ht="19.5" customHeight="1" x14ac:dyDescent="0.3">
      <c r="A44" s="44"/>
      <c r="B44" s="45"/>
      <c r="C44" s="32"/>
      <c r="R44" s="32"/>
    </row>
    <row r="45" spans="1:29" ht="19.5" customHeight="1" x14ac:dyDescent="0.3">
      <c r="A45" s="44"/>
      <c r="B45" s="45"/>
      <c r="C45" s="32"/>
      <c r="R45" s="32"/>
    </row>
    <row r="46" spans="1:29" ht="19.5" customHeight="1" x14ac:dyDescent="0.3">
      <c r="A46" s="44"/>
      <c r="B46" s="45"/>
      <c r="C46" s="32"/>
      <c r="R46" s="32"/>
    </row>
    <row r="47" spans="1:29" ht="19.5" customHeight="1" x14ac:dyDescent="0.3">
      <c r="A47" s="44"/>
      <c r="B47" s="45"/>
      <c r="C47" s="32"/>
      <c r="R47" s="32"/>
    </row>
    <row r="48" spans="1:29" ht="19.5" customHeight="1" x14ac:dyDescent="0.3">
      <c r="A48" s="44"/>
      <c r="B48" s="45"/>
      <c r="C48" s="32"/>
      <c r="R48" s="32"/>
    </row>
    <row r="49" spans="1:18" ht="19.5" customHeight="1" x14ac:dyDescent="0.3">
      <c r="A49" s="44"/>
      <c r="B49" s="45"/>
      <c r="C49" s="32"/>
      <c r="R49" s="32"/>
    </row>
    <row r="50" spans="1:18" ht="19.5" customHeight="1" x14ac:dyDescent="0.3">
      <c r="A50" s="44"/>
      <c r="B50" s="45"/>
      <c r="C50" s="32"/>
    </row>
    <row r="51" spans="1:18" ht="19.5" customHeight="1" x14ac:dyDescent="0.3"/>
    <row r="52" spans="1:18" ht="19.5" customHeight="1" x14ac:dyDescent="0.3">
      <c r="G52" s="87"/>
      <c r="H52" s="87"/>
      <c r="I52" s="87"/>
      <c r="J52" s="87"/>
    </row>
    <row r="53" spans="1:18" ht="19.5" customHeight="1" x14ac:dyDescent="0.3">
      <c r="G53" s="87"/>
      <c r="H53" s="87"/>
      <c r="I53" s="87"/>
      <c r="J53" s="87"/>
    </row>
    <row r="54" spans="1:18" ht="19.5" customHeight="1" x14ac:dyDescent="0.3">
      <c r="G54" s="87"/>
      <c r="H54" s="87"/>
      <c r="I54" s="87"/>
      <c r="J54" s="87"/>
    </row>
    <row r="55" spans="1:18" ht="19.5" customHeight="1" x14ac:dyDescent="0.3">
      <c r="G55" s="87"/>
      <c r="H55" s="87"/>
      <c r="I55" s="87"/>
      <c r="J55" s="87"/>
    </row>
    <row r="56" spans="1:18" ht="19.5" customHeight="1" x14ac:dyDescent="0.3">
      <c r="G56" s="87"/>
      <c r="H56" s="87"/>
      <c r="I56" s="87"/>
      <c r="J56" s="87"/>
    </row>
    <row r="57" spans="1:18" ht="19.5" customHeight="1" x14ac:dyDescent="0.3">
      <c r="G57" s="87"/>
      <c r="H57" s="87"/>
      <c r="I57" s="87"/>
      <c r="J57" s="87"/>
    </row>
    <row r="58" spans="1:18" ht="19.5" customHeight="1" x14ac:dyDescent="0.3">
      <c r="G58" s="87"/>
      <c r="H58" s="87"/>
      <c r="I58" s="87"/>
      <c r="J58" s="87"/>
    </row>
    <row r="59" spans="1:18" ht="19.5" customHeight="1" x14ac:dyDescent="0.3">
      <c r="G59" s="87"/>
      <c r="H59" s="87"/>
      <c r="I59" s="87"/>
      <c r="J59" s="87"/>
    </row>
    <row r="60" spans="1:18" ht="19.5" customHeight="1" x14ac:dyDescent="0.3">
      <c r="G60" s="87"/>
      <c r="H60" s="87"/>
      <c r="I60" s="87"/>
      <c r="J60" s="87"/>
    </row>
    <row r="61" spans="1:18" ht="19.5" customHeight="1" x14ac:dyDescent="0.3">
      <c r="G61" s="87"/>
      <c r="H61" s="87"/>
      <c r="I61" s="87"/>
      <c r="J61" s="87"/>
    </row>
    <row r="62" spans="1:18" ht="19.5" customHeight="1" x14ac:dyDescent="0.3">
      <c r="G62" s="87"/>
      <c r="H62" s="87"/>
      <c r="I62" s="87"/>
      <c r="J62" s="87"/>
      <c r="K62" s="87"/>
      <c r="L62" s="87"/>
      <c r="M62" s="87"/>
      <c r="N62" s="87"/>
      <c r="O62" s="87"/>
      <c r="P62" s="87"/>
    </row>
    <row r="63" spans="1:18" ht="19.5" customHeight="1" x14ac:dyDescent="0.3">
      <c r="G63" s="87"/>
      <c r="H63" s="87"/>
      <c r="J63" s="87"/>
      <c r="K63" s="87"/>
      <c r="L63" s="87"/>
      <c r="M63" s="87"/>
      <c r="N63" s="87"/>
      <c r="O63" s="87"/>
      <c r="P63" s="87"/>
    </row>
    <row r="64" spans="1:18" ht="19.5" customHeight="1" x14ac:dyDescent="0.3">
      <c r="G64" s="87"/>
      <c r="H64" s="87"/>
      <c r="J64" s="30"/>
    </row>
    <row r="65" spans="7:16" ht="19.5" customHeight="1" x14ac:dyDescent="0.3">
      <c r="G65" s="87"/>
      <c r="H65" s="87"/>
      <c r="I65" s="49"/>
      <c r="J65" s="49"/>
      <c r="K65" s="49"/>
      <c r="L65" s="49"/>
      <c r="M65" s="49"/>
      <c r="N65" s="49"/>
      <c r="O65" s="49"/>
      <c r="P65" s="49"/>
    </row>
    <row r="66" spans="7:16" ht="19.5" customHeight="1" x14ac:dyDescent="0.3">
      <c r="G66" s="87"/>
      <c r="H66" s="87"/>
      <c r="I66" s="49"/>
      <c r="J66" s="49"/>
      <c r="K66" s="49"/>
      <c r="L66" s="49"/>
      <c r="M66" s="49"/>
      <c r="N66" s="49"/>
      <c r="O66" s="49"/>
      <c r="P66" s="49"/>
    </row>
    <row r="67" spans="7:16" ht="19.5" customHeight="1" x14ac:dyDescent="0.3">
      <c r="G67" s="87"/>
      <c r="H67" s="87"/>
      <c r="J67" s="30"/>
    </row>
    <row r="68" spans="7:16" ht="19.5" customHeight="1" x14ac:dyDescent="0.3">
      <c r="G68" s="87"/>
      <c r="H68" s="87"/>
    </row>
    <row r="69" spans="7:16" ht="19.5" customHeight="1" x14ac:dyDescent="0.3">
      <c r="G69" s="87"/>
      <c r="H69" s="87"/>
    </row>
    <row r="70" spans="7:16" ht="19.5" customHeight="1" x14ac:dyDescent="0.3">
      <c r="G70" s="87"/>
      <c r="H70" s="87"/>
    </row>
    <row r="71" spans="7:16" ht="19.5" customHeight="1" x14ac:dyDescent="0.3">
      <c r="G71" s="87"/>
      <c r="H71" s="87"/>
    </row>
    <row r="72" spans="7:16" ht="19.5" customHeight="1" x14ac:dyDescent="0.3">
      <c r="G72" s="87"/>
      <c r="H72" s="87"/>
    </row>
    <row r="73" spans="7:16" ht="19.5" customHeight="1" x14ac:dyDescent="0.3">
      <c r="G73" s="87"/>
      <c r="H73" s="87"/>
    </row>
    <row r="74" spans="7:16" ht="19.5" customHeight="1" x14ac:dyDescent="0.3">
      <c r="G74" s="87"/>
      <c r="H74" s="87"/>
    </row>
    <row r="75" spans="7:16" ht="19.5" customHeight="1" x14ac:dyDescent="0.3">
      <c r="G75" s="87"/>
      <c r="H75" s="87"/>
    </row>
    <row r="76" spans="7:16" ht="19.5" customHeight="1" x14ac:dyDescent="0.3"/>
    <row r="77" spans="7:16" ht="19.5" customHeight="1" x14ac:dyDescent="0.3"/>
    <row r="78" spans="7:16" ht="19.5" customHeight="1" x14ac:dyDescent="0.3"/>
    <row r="79" spans="7:16" ht="19.5" customHeight="1" x14ac:dyDescent="0.3"/>
    <row r="80" spans="7:16" ht="19.5" customHeight="1" x14ac:dyDescent="0.3"/>
    <row r="81" ht="19.5" customHeight="1" x14ac:dyDescent="0.3"/>
    <row r="82" ht="19.5" customHeight="1" x14ac:dyDescent="0.3"/>
    <row r="83" ht="19.5" customHeight="1" x14ac:dyDescent="0.3"/>
    <row r="84" ht="19.5" customHeight="1" x14ac:dyDescent="0.3"/>
    <row r="85" ht="19.5" customHeight="1" x14ac:dyDescent="0.3"/>
    <row r="86" ht="19.5" customHeight="1" x14ac:dyDescent="0.3"/>
    <row r="87" ht="19.5" customHeight="1" x14ac:dyDescent="0.3"/>
    <row r="88" ht="19.5" customHeight="1" x14ac:dyDescent="0.3"/>
    <row r="89" ht="19.5" customHeight="1" x14ac:dyDescent="0.3"/>
    <row r="90" ht="19.5" customHeight="1" x14ac:dyDescent="0.3"/>
    <row r="91" ht="19.5" customHeight="1" x14ac:dyDescent="0.3"/>
    <row r="98" hidden="1" x14ac:dyDescent="0.3"/>
    <row r="99" hidden="1" x14ac:dyDescent="0.3"/>
  </sheetData>
  <sheetProtection algorithmName="SHA-512" hashValue="3PItWel5JKwZnVBZXl7VoEet6iIeAYun3Ec9k+vAKfFpRdVev6kcYHCke4Ai2kx9AUFfjOYM9CUSgAmLOz7C4A==" saltValue="hpz1qfDT58S7254+iJVJpQ==" spinCount="100000" sheet="1" objects="1" scenarios="1"/>
  <protectedRanges>
    <protectedRange sqref="I52:I62 K12:M34 F12:F34 H12:I34" name="Rango1"/>
    <protectedRange sqref="E12:E34" name="Rango2"/>
  </protectedRanges>
  <dataConsolidate/>
  <mergeCells count="16">
    <mergeCell ref="G39:P39"/>
    <mergeCell ref="O8:O10"/>
    <mergeCell ref="M8:M10"/>
    <mergeCell ref="F9:F10"/>
    <mergeCell ref="L8:L10"/>
    <mergeCell ref="E8:J8"/>
    <mergeCell ref="J9:J10"/>
    <mergeCell ref="H9:I9"/>
    <mergeCell ref="E9:E10"/>
    <mergeCell ref="G9:G10"/>
    <mergeCell ref="E35:O36"/>
    <mergeCell ref="D3:O4"/>
    <mergeCell ref="C1:P1"/>
    <mergeCell ref="N8:N10"/>
    <mergeCell ref="K8:K10"/>
    <mergeCell ref="E6:O7"/>
  </mergeCells>
  <phoneticPr fontId="3" type="noConversion"/>
  <conditionalFormatting sqref="L23:L33">
    <cfRule type="expression" dxfId="489" priority="41" stopIfTrue="1">
      <formula>AND(ISTEXT(F23),L23="")</formula>
    </cfRule>
  </conditionalFormatting>
  <conditionalFormatting sqref="J12:J33 G12:G33">
    <cfRule type="expression" dxfId="488" priority="43" stopIfTrue="1">
      <formula>G12=""</formula>
    </cfRule>
  </conditionalFormatting>
  <conditionalFormatting sqref="F12:F33">
    <cfRule type="expression" dxfId="487" priority="44" stopIfTrue="1">
      <formula>AND((E12&lt;&gt;""),ISNONTEXT(F12))</formula>
    </cfRule>
  </conditionalFormatting>
  <conditionalFormatting sqref="M23:M33">
    <cfRule type="expression" dxfId="486" priority="182" stopIfTrue="1">
      <formula>AND(ISTEXT(F23),M23="")</formula>
    </cfRule>
  </conditionalFormatting>
  <conditionalFormatting sqref="I13:I33">
    <cfRule type="expression" dxfId="485" priority="17" stopIfTrue="1">
      <formula>AND(H13="Preparado",I13="")</formula>
    </cfRule>
  </conditionalFormatting>
  <conditionalFormatting sqref="N12:N33">
    <cfRule type="expression" dxfId="484" priority="11" stopIfTrue="1">
      <formula>ISNUMBER(N12)</formula>
    </cfRule>
  </conditionalFormatting>
  <conditionalFormatting sqref="M12:M33">
    <cfRule type="expression" dxfId="483" priority="7" stopIfTrue="1">
      <formula>AND(OR(E12&lt;&gt;"",ISTEXT(F12)),M12="")</formula>
    </cfRule>
  </conditionalFormatting>
  <conditionalFormatting sqref="K12:K33">
    <cfRule type="expression" dxfId="482" priority="3" stopIfTrue="1">
      <formula>ISTEXT(K12)</formula>
    </cfRule>
    <cfRule type="expression" dxfId="481" priority="4" stopIfTrue="1">
      <formula>OR((E12&lt;&gt;""),ISTEXT(F12))</formula>
    </cfRule>
  </conditionalFormatting>
  <conditionalFormatting sqref="L12:L33">
    <cfRule type="expression" dxfId="480" priority="2" stopIfTrue="1">
      <formula>AND(OR(E12&lt;&gt;"",ISTEXT(F12)),L12="")</formula>
    </cfRule>
  </conditionalFormatting>
  <conditionalFormatting sqref="E12:E33">
    <cfRule type="expression" dxfId="479" priority="1" stopIfTrue="1">
      <formula>E12=""</formula>
    </cfRule>
  </conditionalFormatting>
  <conditionalFormatting sqref="H12:H33">
    <cfRule type="expression" dxfId="478" priority="524" stopIfTrue="1">
      <formula>AND(F12="Otros",ISBLANK(H12))</formula>
    </cfRule>
  </conditionalFormatting>
  <conditionalFormatting sqref="I12:I33">
    <cfRule type="expression" dxfId="477" priority="525" stopIfTrue="1">
      <formula>AND($F12="Otros",ISBLANK(I12))</formula>
    </cfRule>
  </conditionalFormatting>
  <dataValidations count="6">
    <dataValidation type="decimal" operator="greaterThanOrEqual" allowBlank="1" showInputMessage="1" showErrorMessage="1" sqref="L12:L34">
      <formula1>0</formula1>
    </dataValidation>
    <dataValidation type="decimal" allowBlank="1" showInputMessage="1" showErrorMessage="1" error="El valor ha de estar entre 0% y 100%" sqref="I52:I62">
      <formula1>#REF!</formula1>
      <formula2>#REF!</formula2>
    </dataValidation>
    <dataValidation type="whole" operator="greaterThan" allowBlank="1" showInputMessage="1" showErrorMessage="1" sqref="I12:I34">
      <formula1>0</formula1>
    </dataValidation>
    <dataValidation type="decimal" operator="greaterThan" allowBlank="1" showInputMessage="1" showErrorMessage="1" error="Este valor ha de ser igual o inferior al de la carga inicial del equipo." sqref="M13:M34">
      <formula1>0</formula1>
    </dataValidation>
    <dataValidation type="list" allowBlank="1" showInputMessage="1" showErrorMessage="1" sqref="F12:F34">
      <formula1>NombrePrep</formula1>
    </dataValidation>
    <dataValidation type="decimal" operator="greaterThanOrEqual" allowBlank="1" showInputMessage="1" showErrorMessage="1" error="Este valor ha de ser igual o inferior al de la carga inicial del equipo." sqref="M12">
      <formula1>0</formula1>
    </dataValidation>
  </dataValidations>
  <hyperlinks>
    <hyperlink ref="A3" location="'1_Datos generales organización'!A1" display="1. Datos de la organización"/>
    <hyperlink ref="A4" location="'2_Combustibles fósiles'!A1" display="2. HC Alcance 1: Comb. fósiles"/>
    <hyperlink ref="A6" location="'4_Electricidad'!A1" display="4. HC 2: Electricidad"/>
    <hyperlink ref="A7" location="'5_Información adicional'!A1" display="5. Inf. adicional: renovables"/>
    <hyperlink ref="A8" location="'6_Resultados'!A1" display="6. Informe final: Resultados"/>
    <hyperlink ref="A9" location="'7_Factores de emisión'!A1" display="7. Factores de emisión"/>
    <hyperlink ref="A10" location="'8. Observaciones'!A1" display="8. Observaciones"/>
    <hyperlink ref="A12" location="'9. Consumos. Hoja de trabajo'!A1" display="9. Consumos. Hoja de trabajo"/>
    <hyperlink ref="H9:I9" location="'3_Fluorados'!E34" display="    OTROS PREPARADOS *"/>
  </hyperlinks>
  <pageMargins left="0.75" right="0.75" top="1" bottom="1" header="0" footer="0"/>
  <pageSetup paperSize="256" scale="32"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L294"/>
  <sheetViews>
    <sheetView showRowColHeaders="0" zoomScaleNormal="100" workbookViewId="0">
      <pane xSplit="2" ySplit="1" topLeftCell="C2" activePane="bottomRight" state="frozen"/>
      <selection activeCell="H40" sqref="H40:N40"/>
      <selection pane="topRight" activeCell="H40" sqref="H40:N40"/>
      <selection pane="bottomLeft" activeCell="H40" sqref="H40:N40"/>
      <selection pane="bottomRight" activeCell="C1" sqref="C1:M1"/>
    </sheetView>
  </sheetViews>
  <sheetFormatPr baseColWidth="10" defaultRowHeight="16.5" x14ac:dyDescent="0.3"/>
  <cols>
    <col min="1" max="1" width="26.5703125" style="31" customWidth="1"/>
    <col min="2" max="2" width="0.5703125" style="29" customWidth="1"/>
    <col min="3" max="3" width="1.5703125" style="51" customWidth="1"/>
    <col min="4" max="4" width="3.5703125" style="87" customWidth="1"/>
    <col min="5" max="5" width="26.28515625" style="87" customWidth="1"/>
    <col min="6" max="6" width="51.42578125" style="87" customWidth="1"/>
    <col min="7" max="7" width="22.140625" style="87" customWidth="1"/>
    <col min="8" max="8" width="16.28515625" style="87" customWidth="1"/>
    <col min="9" max="9" width="16.5703125" style="87" customWidth="1"/>
    <col min="10" max="10" width="17.7109375" style="87" customWidth="1"/>
    <col min="11" max="11" width="18.28515625" style="87" customWidth="1"/>
    <col min="12" max="12" width="2.7109375" style="87" customWidth="1"/>
    <col min="13" max="13" width="2" style="87" customWidth="1"/>
    <col min="14" max="14" width="11.42578125" style="87" customWidth="1"/>
    <col min="15" max="15" width="6.7109375" style="87" bestFit="1" customWidth="1"/>
    <col min="16" max="16" width="7.140625" style="87" bestFit="1" customWidth="1"/>
    <col min="17" max="20" width="10.7109375" style="87" customWidth="1"/>
    <col min="21" max="21" width="11.42578125" style="87" bestFit="1" customWidth="1"/>
    <col min="22" max="47" width="11.42578125" style="87" customWidth="1"/>
    <col min="48" max="16384" width="11.42578125" style="87"/>
  </cols>
  <sheetData>
    <row r="1" spans="1:17" s="30" customFormat="1" ht="36" customHeight="1" x14ac:dyDescent="0.3">
      <c r="A1" s="28"/>
      <c r="B1" s="29"/>
      <c r="C1" s="619" t="s">
        <v>376</v>
      </c>
      <c r="D1" s="619"/>
      <c r="E1" s="619"/>
      <c r="F1" s="619"/>
      <c r="G1" s="619"/>
      <c r="H1" s="619"/>
      <c r="I1" s="619"/>
      <c r="J1" s="619"/>
      <c r="K1" s="619"/>
      <c r="L1" s="619"/>
      <c r="M1" s="619"/>
      <c r="P1" s="439">
        <f>'1_Datos generales organización'!G3</f>
        <v>0</v>
      </c>
    </row>
    <row r="2" spans="1:17" s="32" customFormat="1" ht="36" customHeight="1" x14ac:dyDescent="0.25">
      <c r="A2" s="31"/>
      <c r="B2" s="16"/>
      <c r="C2" s="51"/>
      <c r="G2" s="33"/>
      <c r="H2" s="33"/>
      <c r="I2" s="33"/>
      <c r="J2" s="33"/>
      <c r="K2" s="33"/>
      <c r="L2" s="33"/>
      <c r="M2" s="33"/>
      <c r="N2" s="34"/>
      <c r="O2" s="34"/>
      <c r="P2" s="33"/>
      <c r="Q2" s="33"/>
    </row>
    <row r="3" spans="1:17" s="32" customFormat="1" ht="16.5" customHeight="1" x14ac:dyDescent="0.25">
      <c r="A3" s="35" t="s">
        <v>95</v>
      </c>
      <c r="B3" s="17"/>
      <c r="C3" s="51"/>
      <c r="D3" s="699" t="s">
        <v>694</v>
      </c>
      <c r="E3" s="699"/>
      <c r="F3" s="699"/>
      <c r="G3" s="699"/>
      <c r="H3" s="699"/>
      <c r="I3" s="699"/>
      <c r="J3" s="699"/>
      <c r="K3" s="699"/>
      <c r="L3" s="699"/>
      <c r="N3" s="34"/>
      <c r="O3" s="34"/>
      <c r="P3" s="33"/>
      <c r="Q3" s="33"/>
    </row>
    <row r="4" spans="1:17" s="32" customFormat="1" ht="16.5" customHeight="1" x14ac:dyDescent="0.25">
      <c r="A4" s="35" t="s">
        <v>96</v>
      </c>
      <c r="B4" s="17"/>
      <c r="C4" s="51"/>
      <c r="D4" s="699"/>
      <c r="E4" s="699"/>
      <c r="F4" s="699"/>
      <c r="G4" s="699"/>
      <c r="H4" s="699"/>
      <c r="I4" s="699"/>
      <c r="J4" s="699"/>
      <c r="K4" s="699"/>
      <c r="L4" s="699"/>
      <c r="N4" s="34"/>
      <c r="O4" s="34"/>
      <c r="P4" s="33"/>
      <c r="Q4" s="33"/>
    </row>
    <row r="5" spans="1:17" s="32" customFormat="1" ht="16.5" customHeight="1" x14ac:dyDescent="0.25">
      <c r="A5" s="35" t="s">
        <v>97</v>
      </c>
      <c r="B5" s="17"/>
      <c r="C5" s="51"/>
      <c r="D5" s="637" t="s">
        <v>689</v>
      </c>
      <c r="E5" s="637"/>
      <c r="F5" s="637"/>
      <c r="G5" s="637"/>
      <c r="H5" s="637"/>
      <c r="I5" s="637"/>
      <c r="J5" s="637"/>
      <c r="K5" s="637"/>
      <c r="L5" s="53"/>
      <c r="M5" s="53"/>
      <c r="N5" s="34"/>
      <c r="O5" s="34"/>
      <c r="P5" s="33"/>
      <c r="Q5" s="33"/>
    </row>
    <row r="6" spans="1:17" s="54" customFormat="1" ht="16.5" customHeight="1" x14ac:dyDescent="0.25">
      <c r="A6" s="37" t="s">
        <v>98</v>
      </c>
      <c r="B6" s="17"/>
      <c r="C6" s="51"/>
      <c r="D6" s="443"/>
    </row>
    <row r="7" spans="1:17" s="54" customFormat="1" ht="16.5" customHeight="1" x14ac:dyDescent="0.25">
      <c r="A7" s="35" t="s">
        <v>99</v>
      </c>
      <c r="B7" s="17"/>
      <c r="C7" s="51"/>
      <c r="D7" s="651" t="s">
        <v>195</v>
      </c>
      <c r="E7" s="651"/>
      <c r="F7" s="651"/>
      <c r="G7" s="651"/>
      <c r="H7" s="651"/>
      <c r="I7" s="651"/>
      <c r="J7" s="651"/>
      <c r="K7" s="651"/>
      <c r="L7" s="549"/>
    </row>
    <row r="8" spans="1:17" s="54" customFormat="1" ht="16.5" customHeight="1" x14ac:dyDescent="0.25">
      <c r="A8" s="35" t="s">
        <v>100</v>
      </c>
      <c r="B8" s="17"/>
      <c r="C8" s="51"/>
      <c r="D8" s="651"/>
      <c r="E8" s="651"/>
      <c r="F8" s="651"/>
      <c r="G8" s="651"/>
      <c r="H8" s="651"/>
      <c r="I8" s="651"/>
      <c r="J8" s="651"/>
      <c r="K8" s="651"/>
      <c r="L8" s="549"/>
      <c r="M8" s="117"/>
    </row>
    <row r="9" spans="1:17" s="54" customFormat="1" ht="16.5" customHeight="1" x14ac:dyDescent="0.25">
      <c r="A9" s="14" t="s">
        <v>135</v>
      </c>
      <c r="B9" s="29"/>
      <c r="C9" s="51"/>
      <c r="D9" s="651" t="s">
        <v>931</v>
      </c>
      <c r="E9" s="651"/>
      <c r="F9" s="651"/>
      <c r="G9" s="651"/>
      <c r="H9" s="651"/>
      <c r="I9" s="651"/>
      <c r="J9" s="651"/>
      <c r="K9" s="651"/>
      <c r="L9" s="549"/>
      <c r="M9" s="117"/>
    </row>
    <row r="10" spans="1:17" s="54" customFormat="1" ht="6.75" hidden="1" customHeight="1" x14ac:dyDescent="0.25">
      <c r="A10" s="104"/>
      <c r="B10" s="29"/>
      <c r="C10" s="51"/>
      <c r="D10" s="651"/>
      <c r="E10" s="651"/>
      <c r="F10" s="651"/>
      <c r="G10" s="651"/>
      <c r="H10" s="651"/>
      <c r="I10" s="651"/>
      <c r="J10" s="651"/>
      <c r="K10" s="651"/>
      <c r="L10" s="559"/>
      <c r="M10" s="113"/>
    </row>
    <row r="11" spans="1:17" s="30" customFormat="1" ht="16.5" customHeight="1" x14ac:dyDescent="0.3">
      <c r="A11" s="431" t="s">
        <v>509</v>
      </c>
      <c r="B11" s="29"/>
      <c r="C11" s="51"/>
      <c r="D11" s="651"/>
      <c r="E11" s="651"/>
      <c r="F11" s="651"/>
      <c r="G11" s="651"/>
      <c r="H11" s="651"/>
      <c r="I11" s="651"/>
      <c r="J11" s="651"/>
      <c r="K11" s="651"/>
      <c r="L11" s="549"/>
      <c r="M11" s="53"/>
    </row>
    <row r="12" spans="1:17" s="30" customFormat="1" ht="16.5" customHeight="1" x14ac:dyDescent="0.3">
      <c r="A12" s="431" t="s">
        <v>927</v>
      </c>
      <c r="B12" s="29"/>
      <c r="C12" s="51"/>
      <c r="D12" s="651"/>
      <c r="E12" s="651"/>
      <c r="F12" s="651"/>
      <c r="G12" s="651"/>
      <c r="H12" s="651"/>
      <c r="I12" s="651"/>
      <c r="J12" s="651"/>
      <c r="K12" s="651"/>
      <c r="L12" s="549"/>
      <c r="M12" s="53"/>
    </row>
    <row r="13" spans="1:17" s="30" customFormat="1" ht="11.25" customHeight="1" x14ac:dyDescent="0.3">
      <c r="A13" s="20"/>
      <c r="B13" s="29"/>
      <c r="C13" s="51"/>
      <c r="D13" s="651"/>
      <c r="E13" s="651"/>
      <c r="F13" s="651"/>
      <c r="G13" s="651"/>
      <c r="H13" s="651"/>
      <c r="I13" s="651"/>
      <c r="J13" s="651"/>
      <c r="K13" s="651"/>
      <c r="L13" s="549"/>
      <c r="M13" s="53"/>
    </row>
    <row r="14" spans="1:17" s="30" customFormat="1" ht="18.75" customHeight="1" x14ac:dyDescent="0.3">
      <c r="A14" s="20"/>
      <c r="B14" s="29"/>
      <c r="C14" s="51"/>
      <c r="D14" s="651"/>
      <c r="E14" s="651"/>
      <c r="F14" s="651"/>
      <c r="G14" s="651"/>
      <c r="H14" s="651"/>
      <c r="I14" s="651"/>
      <c r="J14" s="651"/>
      <c r="K14" s="651"/>
      <c r="L14" s="560"/>
      <c r="M14" s="53"/>
    </row>
    <row r="15" spans="1:17" s="30" customFormat="1" ht="18.75" customHeight="1" x14ac:dyDescent="0.3">
      <c r="A15" s="20"/>
      <c r="B15" s="29"/>
      <c r="C15" s="51"/>
      <c r="D15" s="700" t="str">
        <f>IF(ISNUMBER('1_Datos generales organización'!$G$3),"",IF(OR(ISNUMBER(H20),ISNUMBER(H21),ISNUMBER(H22),ISNUMBER(H23),ISNUMBER(H24),ISNUMBER(H25),ISNUMBER(H26),ISNUMBER(H27),ISNUMBER(H28),ISNUMBER(H29),ISNUMBER(H30),ISNUMBER(H31),ISNUMBER(H32),ISNUMBER(H33),ISNUMBER(H34),ISNUMBER(H35),ISNUMBER(H36),ISNUMBER(H37),ISNUMBER(H40),ISNUMBER(H41)),"Introduzca el AÑO DE CÁLCULO en la pestaña 1_Datos generales de la organización y en este mismo cuadro responda si dispone o no de GdO e indique la COMERCIALIZADORA que tiene contratada",""))</f>
        <v/>
      </c>
      <c r="E15" s="700"/>
      <c r="F15" s="700"/>
      <c r="G15" s="700"/>
      <c r="H15" s="700"/>
      <c r="I15" s="700"/>
      <c r="J15" s="700"/>
      <c r="K15" s="700"/>
      <c r="L15" s="700"/>
      <c r="M15" s="53"/>
    </row>
    <row r="16" spans="1:17" s="30" customFormat="1" ht="22.5" customHeight="1" x14ac:dyDescent="0.35">
      <c r="A16" s="38"/>
      <c r="B16" s="29"/>
      <c r="C16" s="51"/>
      <c r="D16" s="462"/>
      <c r="E16" s="697" t="s">
        <v>890</v>
      </c>
      <c r="F16" s="698"/>
      <c r="G16" s="698"/>
      <c r="H16" s="698"/>
      <c r="I16" s="698"/>
      <c r="J16" s="698"/>
      <c r="K16" s="698"/>
      <c r="Q16" s="221"/>
    </row>
    <row r="17" spans="1:17" s="30" customFormat="1" ht="24.75" customHeight="1" x14ac:dyDescent="0.35">
      <c r="A17" s="38"/>
      <c r="B17" s="29"/>
      <c r="C17" s="51"/>
      <c r="D17" s="88"/>
      <c r="E17" s="701" t="s">
        <v>679</v>
      </c>
      <c r="F17" s="437" t="s">
        <v>526</v>
      </c>
      <c r="G17" s="701" t="s">
        <v>677</v>
      </c>
      <c r="H17" s="707" t="s">
        <v>527</v>
      </c>
      <c r="I17" s="703" t="s">
        <v>528</v>
      </c>
      <c r="J17" s="705" t="s">
        <v>330</v>
      </c>
      <c r="K17" s="707" t="s">
        <v>685</v>
      </c>
      <c r="Q17" s="221"/>
    </row>
    <row r="18" spans="1:17" s="30" customFormat="1" ht="15" customHeight="1" x14ac:dyDescent="0.3">
      <c r="A18" s="38"/>
      <c r="B18" s="29"/>
      <c r="C18" s="51"/>
      <c r="E18" s="702"/>
      <c r="F18" s="438" t="str">
        <f>IF(ISNUMBER('1_Datos generales organización'!G3),"","Introduzca previamente el AÑO DE CÁLCULO en la pestaña 1")</f>
        <v>Introduzca previamente el AÑO DE CÁLCULO en la pestaña 1</v>
      </c>
      <c r="G18" s="702"/>
      <c r="H18" s="709"/>
      <c r="I18" s="704"/>
      <c r="J18" s="706"/>
      <c r="K18" s="708"/>
    </row>
    <row r="19" spans="1:17" s="30" customFormat="1" hidden="1" x14ac:dyDescent="0.3">
      <c r="A19" s="38"/>
      <c r="B19" s="29"/>
      <c r="C19" s="51"/>
      <c r="E19" s="217" t="s">
        <v>475</v>
      </c>
      <c r="F19" s="215"/>
      <c r="G19" s="215"/>
      <c r="H19" s="214"/>
      <c r="I19" s="216"/>
      <c r="J19" s="385" t="s">
        <v>474</v>
      </c>
      <c r="K19" s="218"/>
    </row>
    <row r="20" spans="1:17" s="30" customFormat="1" x14ac:dyDescent="0.3">
      <c r="A20" s="38"/>
      <c r="B20" s="29"/>
      <c r="C20" s="51"/>
      <c r="E20" s="232"/>
      <c r="F20" s="163"/>
      <c r="G20" s="248"/>
      <c r="H20" s="89"/>
      <c r="I20" s="202" t="str">
        <f>IF(G20="","",IF(G20=Datos!$H$186,0,IF(ISNUMBER(Datos!D186),Datos!D186,"")))</f>
        <v/>
      </c>
      <c r="J20" s="220" t="str">
        <f>IF(I20="","",Datos!E186)</f>
        <v/>
      </c>
      <c r="K20" s="118">
        <f>SUM(J20:J41)</f>
        <v>0</v>
      </c>
    </row>
    <row r="21" spans="1:17" s="30" customFormat="1" ht="15" customHeight="1" x14ac:dyDescent="0.3">
      <c r="A21" s="38"/>
      <c r="B21" s="29"/>
      <c r="C21" s="51"/>
      <c r="E21" s="232"/>
      <c r="F21" s="163"/>
      <c r="G21" s="248"/>
      <c r="H21" s="89"/>
      <c r="I21" s="202" t="str">
        <f>IF(G21="","",IF(G21=Datos!$H$186,0,IF(ISNUMBER(Datos!D187),Datos!D187,"")))</f>
        <v/>
      </c>
      <c r="J21" s="220" t="str">
        <f>IF(I21="","",Datos!E187)</f>
        <v/>
      </c>
      <c r="K21" s="54"/>
      <c r="L21" s="54"/>
    </row>
    <row r="22" spans="1:17" s="30" customFormat="1" ht="15" customHeight="1" x14ac:dyDescent="0.3">
      <c r="A22" s="38"/>
      <c r="B22" s="29"/>
      <c r="C22" s="51"/>
      <c r="E22" s="232"/>
      <c r="F22" s="163"/>
      <c r="G22" s="248"/>
      <c r="H22" s="90"/>
      <c r="I22" s="202" t="str">
        <f>IF(G22="","",IF(G22=Datos!$H$186,0,IF(ISNUMBER(Datos!D188),Datos!D188,"")))</f>
        <v/>
      </c>
      <c r="J22" s="220" t="str">
        <f>IF(I22="","",Datos!E188)</f>
        <v/>
      </c>
      <c r="K22" s="54"/>
      <c r="L22" s="54"/>
    </row>
    <row r="23" spans="1:17" s="30" customFormat="1" ht="15" customHeight="1" x14ac:dyDescent="0.3">
      <c r="A23" s="38"/>
      <c r="B23" s="29"/>
      <c r="C23" s="51"/>
      <c r="E23" s="232"/>
      <c r="F23" s="163"/>
      <c r="G23" s="248"/>
      <c r="H23" s="90"/>
      <c r="I23" s="202" t="str">
        <f>IF(G23="","",IF(G23=Datos!$H$186,0,IF(ISNUMBER(Datos!D189),Datos!D189,"")))</f>
        <v/>
      </c>
      <c r="J23" s="220" t="str">
        <f>IF(I23="","",Datos!E189)</f>
        <v/>
      </c>
      <c r="K23" s="54"/>
      <c r="L23" s="54"/>
    </row>
    <row r="24" spans="1:17" s="30" customFormat="1" ht="15" customHeight="1" x14ac:dyDescent="0.3">
      <c r="A24" s="38"/>
      <c r="B24" s="29"/>
      <c r="C24" s="51"/>
      <c r="E24" s="232"/>
      <c r="F24" s="163"/>
      <c r="G24" s="248"/>
      <c r="H24" s="90"/>
      <c r="I24" s="202" t="str">
        <f>IF(G24="","",IF(G24=Datos!$H$186,0,IF(ISNUMBER(Datos!D190),Datos!D190,"")))</f>
        <v/>
      </c>
      <c r="J24" s="220" t="str">
        <f>IF(I24="","",Datos!E190)</f>
        <v/>
      </c>
      <c r="K24" s="54"/>
      <c r="L24" s="54"/>
    </row>
    <row r="25" spans="1:17" s="30" customFormat="1" ht="15" customHeight="1" x14ac:dyDescent="0.3">
      <c r="A25" s="38"/>
      <c r="B25" s="29"/>
      <c r="C25" s="51"/>
      <c r="E25" s="232"/>
      <c r="F25" s="163"/>
      <c r="G25" s="248"/>
      <c r="H25" s="90"/>
      <c r="I25" s="202" t="str">
        <f>IF(G25="","",IF(G25=Datos!$H$186,0,IF(ISNUMBER(Datos!D191),Datos!D191,"")))</f>
        <v/>
      </c>
      <c r="J25" s="220" t="str">
        <f>IF(I25="","",Datos!E191)</f>
        <v/>
      </c>
      <c r="K25" s="54"/>
      <c r="L25" s="54"/>
    </row>
    <row r="26" spans="1:17" s="30" customFormat="1" ht="15" customHeight="1" x14ac:dyDescent="0.3">
      <c r="A26" s="38"/>
      <c r="B26" s="29"/>
      <c r="C26" s="51"/>
      <c r="E26" s="232"/>
      <c r="F26" s="163"/>
      <c r="G26" s="248"/>
      <c r="H26" s="90"/>
      <c r="I26" s="202" t="str">
        <f>IF(G26="","",IF(G26=Datos!$H$186,0,IF(ISNUMBER(Datos!D192),Datos!D192,"")))</f>
        <v/>
      </c>
      <c r="J26" s="220" t="str">
        <f>IF(I26="","",Datos!E192)</f>
        <v/>
      </c>
      <c r="K26" s="54"/>
      <c r="L26" s="54"/>
    </row>
    <row r="27" spans="1:17" s="30" customFormat="1" ht="15" customHeight="1" x14ac:dyDescent="0.3">
      <c r="A27" s="38"/>
      <c r="B27" s="29"/>
      <c r="C27" s="51"/>
      <c r="E27" s="232"/>
      <c r="F27" s="163"/>
      <c r="G27" s="248"/>
      <c r="H27" s="90"/>
      <c r="I27" s="202" t="str">
        <f>IF(G27="","",IF(G27=Datos!$H$186,0,IF(ISNUMBER(Datos!D193),Datos!D193,"")))</f>
        <v/>
      </c>
      <c r="J27" s="220" t="str">
        <f>IF(I27="","",Datos!E193)</f>
        <v/>
      </c>
      <c r="K27" s="54"/>
      <c r="L27" s="54"/>
    </row>
    <row r="28" spans="1:17" s="30" customFormat="1" ht="15" customHeight="1" x14ac:dyDescent="0.3">
      <c r="A28" s="38"/>
      <c r="B28" s="29"/>
      <c r="C28" s="51"/>
      <c r="E28" s="232"/>
      <c r="F28" s="163"/>
      <c r="G28" s="248"/>
      <c r="H28" s="90"/>
      <c r="I28" s="202" t="str">
        <f>IF(G28="","",IF(G28=Datos!$H$186,0,IF(ISNUMBER(Datos!D194),Datos!D194,"")))</f>
        <v/>
      </c>
      <c r="J28" s="220" t="str">
        <f>IF(I28="","",Datos!E194)</f>
        <v/>
      </c>
      <c r="K28" s="54"/>
      <c r="L28" s="54"/>
    </row>
    <row r="29" spans="1:17" s="30" customFormat="1" ht="15" customHeight="1" x14ac:dyDescent="0.3">
      <c r="A29" s="38"/>
      <c r="B29" s="29"/>
      <c r="C29" s="51"/>
      <c r="E29" s="232"/>
      <c r="F29" s="163"/>
      <c r="G29" s="248"/>
      <c r="H29" s="90"/>
      <c r="I29" s="202" t="str">
        <f>IF(G29="","",IF(G29=Datos!$H$186,0,IF(ISNUMBER(Datos!D195),Datos!D195,"")))</f>
        <v/>
      </c>
      <c r="J29" s="220" t="str">
        <f>IF(I29="","",Datos!E195)</f>
        <v/>
      </c>
      <c r="K29" s="54"/>
      <c r="L29" s="54"/>
    </row>
    <row r="30" spans="1:17" s="30" customFormat="1" ht="15" customHeight="1" x14ac:dyDescent="0.3">
      <c r="A30" s="38"/>
      <c r="B30" s="29"/>
      <c r="C30" s="51"/>
      <c r="E30" s="232"/>
      <c r="F30" s="163"/>
      <c r="G30" s="248"/>
      <c r="H30" s="90"/>
      <c r="I30" s="202" t="str">
        <f>IF(G30="","",IF(G30=Datos!$H$186,0,IF(ISNUMBER(Datos!D196),Datos!D196,"")))</f>
        <v/>
      </c>
      <c r="J30" s="220" t="str">
        <f>IF(I30="","",Datos!E196)</f>
        <v/>
      </c>
      <c r="K30" s="54"/>
      <c r="L30" s="54"/>
    </row>
    <row r="31" spans="1:17" s="30" customFormat="1" ht="15" customHeight="1" x14ac:dyDescent="0.3">
      <c r="A31" s="38"/>
      <c r="B31" s="29"/>
      <c r="C31" s="51"/>
      <c r="E31" s="232"/>
      <c r="F31" s="163"/>
      <c r="G31" s="248"/>
      <c r="H31" s="90"/>
      <c r="I31" s="202" t="str">
        <f>IF(G31="","",IF(G31=Datos!$H$186,0,IF(ISNUMBER(Datos!D197),Datos!D197,"")))</f>
        <v/>
      </c>
      <c r="J31" s="220" t="str">
        <f>IF(I31="","",Datos!E197)</f>
        <v/>
      </c>
      <c r="K31" s="54"/>
      <c r="L31" s="54"/>
    </row>
    <row r="32" spans="1:17" s="30" customFormat="1" ht="15" customHeight="1" x14ac:dyDescent="0.3">
      <c r="A32" s="38"/>
      <c r="B32" s="29"/>
      <c r="C32" s="51"/>
      <c r="E32" s="232"/>
      <c r="F32" s="163"/>
      <c r="G32" s="248"/>
      <c r="H32" s="90"/>
      <c r="I32" s="202" t="str">
        <f>IF(G32="","",IF(G32=Datos!$H$186,0,IF(ISNUMBER(Datos!D198),Datos!D198,"")))</f>
        <v/>
      </c>
      <c r="J32" s="220" t="str">
        <f>IF(I32="","",Datos!E198)</f>
        <v/>
      </c>
      <c r="K32" s="54"/>
      <c r="L32" s="54"/>
    </row>
    <row r="33" spans="1:17" s="30" customFormat="1" ht="15" customHeight="1" x14ac:dyDescent="0.3">
      <c r="A33" s="38"/>
      <c r="B33" s="29"/>
      <c r="C33" s="51"/>
      <c r="E33" s="232"/>
      <c r="F33" s="163"/>
      <c r="G33" s="248"/>
      <c r="H33" s="90"/>
      <c r="I33" s="202" t="str">
        <f>IF(G33="","",IF(G33=Datos!$H$186,0,IF(ISNUMBER(Datos!D199),Datos!D199,"")))</f>
        <v/>
      </c>
      <c r="J33" s="220" t="str">
        <f>IF(I33="","",Datos!E199)</f>
        <v/>
      </c>
      <c r="K33" s="54"/>
      <c r="L33" s="54"/>
    </row>
    <row r="34" spans="1:17" s="30" customFormat="1" ht="15" customHeight="1" x14ac:dyDescent="0.3">
      <c r="A34" s="38"/>
      <c r="B34" s="29"/>
      <c r="C34" s="51"/>
      <c r="E34" s="232"/>
      <c r="F34" s="163"/>
      <c r="G34" s="248"/>
      <c r="H34" s="90"/>
      <c r="I34" s="202" t="str">
        <f>IF(G34="","",IF(G34=Datos!$H$186,0,IF(ISNUMBER(Datos!D200),Datos!D200,"")))</f>
        <v/>
      </c>
      <c r="J34" s="220" t="str">
        <f>IF(I34="","",Datos!E200)</f>
        <v/>
      </c>
      <c r="K34" s="54"/>
      <c r="L34" s="54"/>
    </row>
    <row r="35" spans="1:17" s="30" customFormat="1" ht="15" customHeight="1" x14ac:dyDescent="0.3">
      <c r="A35" s="38"/>
      <c r="B35" s="29"/>
      <c r="C35" s="51"/>
      <c r="E35" s="232"/>
      <c r="F35" s="163"/>
      <c r="G35" s="248"/>
      <c r="H35" s="90"/>
      <c r="I35" s="202" t="str">
        <f>IF(G35="","",IF(G35=Datos!$H$186,0,IF(ISNUMBER(Datos!D201),Datos!D201,"")))</f>
        <v/>
      </c>
      <c r="J35" s="220" t="str">
        <f>IF(I35="","",Datos!E201)</f>
        <v/>
      </c>
      <c r="K35" s="54"/>
      <c r="L35" s="54"/>
    </row>
    <row r="36" spans="1:17" s="30" customFormat="1" ht="15" customHeight="1" x14ac:dyDescent="0.3">
      <c r="A36" s="38"/>
      <c r="B36" s="29"/>
      <c r="C36" s="51"/>
      <c r="E36" s="232"/>
      <c r="F36" s="163"/>
      <c r="G36" s="248"/>
      <c r="H36" s="90"/>
      <c r="I36" s="202" t="str">
        <f>IF(G36="","",IF(G36=Datos!$H$186,0,IF(ISNUMBER(Datos!D202),Datos!D202,"")))</f>
        <v/>
      </c>
      <c r="J36" s="220" t="str">
        <f>IF(I36="","",Datos!E202)</f>
        <v/>
      </c>
      <c r="K36" s="54"/>
      <c r="L36" s="54"/>
    </row>
    <row r="37" spans="1:17" s="30" customFormat="1" x14ac:dyDescent="0.3">
      <c r="A37" s="38"/>
      <c r="B37" s="29"/>
      <c r="C37" s="51"/>
      <c r="E37" s="232"/>
      <c r="F37" s="163"/>
      <c r="G37" s="248"/>
      <c r="H37" s="90"/>
      <c r="I37" s="202" t="str">
        <f>IF(G37="","",IF(G37=Datos!$H$186,0,IF(ISNUMBER(Datos!D203),Datos!D203,"")))</f>
        <v/>
      </c>
      <c r="J37" s="220" t="str">
        <f>IF(I37="","",Datos!E203)</f>
        <v/>
      </c>
      <c r="K37" s="54"/>
      <c r="L37" s="54"/>
    </row>
    <row r="38" spans="1:17" s="30" customFormat="1" x14ac:dyDescent="0.3">
      <c r="A38" s="38"/>
      <c r="B38" s="29"/>
      <c r="C38" s="51"/>
      <c r="E38" s="232"/>
      <c r="F38" s="163"/>
      <c r="G38" s="248"/>
      <c r="H38" s="90"/>
      <c r="I38" s="202" t="str">
        <f>IF(G38="","",IF(G38=Datos!$H$186,0,IF(ISNUMBER(Datos!D204),Datos!D204,"")))</f>
        <v/>
      </c>
      <c r="J38" s="220" t="str">
        <f>IF(I38="","",Datos!E204)</f>
        <v/>
      </c>
      <c r="K38" s="54"/>
      <c r="L38" s="54"/>
    </row>
    <row r="39" spans="1:17" s="30" customFormat="1" x14ac:dyDescent="0.3">
      <c r="A39" s="38"/>
      <c r="B39" s="29"/>
      <c r="C39" s="51"/>
      <c r="E39" s="232"/>
      <c r="F39" s="163"/>
      <c r="G39" s="248"/>
      <c r="H39" s="90"/>
      <c r="I39" s="202" t="str">
        <f>IF(G39="","",IF(G39=Datos!$H$186,0,IF(ISNUMBER(Datos!D205),Datos!D205,"")))</f>
        <v/>
      </c>
      <c r="J39" s="220" t="str">
        <f>IF(I39="","",Datos!E205)</f>
        <v/>
      </c>
      <c r="K39" s="54"/>
      <c r="L39" s="54"/>
    </row>
    <row r="40" spans="1:17" s="30" customFormat="1" x14ac:dyDescent="0.3">
      <c r="A40" s="38"/>
      <c r="B40" s="29"/>
      <c r="C40" s="51"/>
      <c r="E40" s="232"/>
      <c r="F40" s="163"/>
      <c r="G40" s="248"/>
      <c r="H40" s="90"/>
      <c r="I40" s="202" t="str">
        <f>IF(G40="","",IF(G40=Datos!$H$186,0,IF(ISNUMBER(Datos!D206),Datos!D206,"")))</f>
        <v/>
      </c>
      <c r="J40" s="220" t="str">
        <f>IF(I40="","",Datos!E206)</f>
        <v/>
      </c>
      <c r="K40" s="54"/>
      <c r="L40" s="54"/>
    </row>
    <row r="41" spans="1:17" s="30" customFormat="1" x14ac:dyDescent="0.3">
      <c r="A41" s="38"/>
      <c r="B41" s="29"/>
      <c r="C41" s="51"/>
      <c r="E41" s="232"/>
      <c r="F41" s="163"/>
      <c r="G41" s="248"/>
      <c r="H41" s="90"/>
      <c r="I41" s="202" t="str">
        <f>IF(G41="","",IF(G41=Datos!$H$186,0,IF(ISNUMBER(Datos!D207),Datos!D207,"")))</f>
        <v/>
      </c>
      <c r="J41" s="220" t="str">
        <f>IF(I41="","",Datos!E207)</f>
        <v/>
      </c>
      <c r="K41" s="54"/>
      <c r="L41" s="54"/>
    </row>
    <row r="42" spans="1:17" s="30" customFormat="1" x14ac:dyDescent="0.3">
      <c r="A42" s="38"/>
      <c r="B42" s="29"/>
      <c r="C42" s="51"/>
    </row>
    <row r="43" spans="1:17" s="32" customFormat="1" ht="16.5" customHeight="1" x14ac:dyDescent="0.25">
      <c r="A43" s="38"/>
      <c r="B43" s="17"/>
      <c r="C43" s="51"/>
      <c r="D43" s="637" t="s">
        <v>690</v>
      </c>
      <c r="E43" s="637"/>
      <c r="F43" s="637"/>
      <c r="G43" s="637"/>
      <c r="H43" s="637"/>
      <c r="I43" s="637"/>
      <c r="J43" s="637"/>
      <c r="K43" s="637"/>
      <c r="L43" s="53"/>
      <c r="M43" s="53"/>
      <c r="N43" s="34"/>
      <c r="O43" s="34"/>
      <c r="P43" s="33"/>
      <c r="Q43" s="33"/>
    </row>
    <row r="44" spans="1:17" s="30" customFormat="1" ht="42" customHeight="1" x14ac:dyDescent="0.3">
      <c r="A44" s="38"/>
      <c r="B44" s="29"/>
      <c r="C44" s="51"/>
      <c r="D44" s="651" t="s">
        <v>1018</v>
      </c>
      <c r="E44" s="651"/>
      <c r="F44" s="651"/>
      <c r="G44" s="651"/>
      <c r="H44" s="651"/>
      <c r="I44" s="651"/>
      <c r="J44" s="651"/>
      <c r="K44" s="651"/>
      <c r="L44" s="433"/>
      <c r="M44" s="53"/>
    </row>
    <row r="45" spans="1:17" s="30" customFormat="1" ht="72" customHeight="1" x14ac:dyDescent="0.3">
      <c r="A45" s="38"/>
      <c r="B45" s="29"/>
      <c r="C45" s="51"/>
      <c r="E45" s="652" t="s">
        <v>1017</v>
      </c>
      <c r="F45" s="652"/>
      <c r="G45" s="652"/>
      <c r="H45" s="652"/>
      <c r="I45" s="652"/>
      <c r="J45" s="652"/>
      <c r="K45" s="652"/>
    </row>
    <row r="46" spans="1:17" s="30" customFormat="1" ht="25.5" customHeight="1" x14ac:dyDescent="0.3">
      <c r="A46" s="38"/>
      <c r="B46" s="29"/>
      <c r="C46" s="51"/>
      <c r="E46" s="697" t="s">
        <v>678</v>
      </c>
      <c r="F46" s="698"/>
      <c r="G46" s="698"/>
      <c r="H46" s="698"/>
      <c r="I46" s="698"/>
      <c r="J46" s="698"/>
      <c r="K46" s="698"/>
    </row>
    <row r="47" spans="1:17" s="30" customFormat="1" x14ac:dyDescent="0.3">
      <c r="A47" s="38"/>
      <c r="B47" s="29"/>
      <c r="C47" s="51"/>
      <c r="E47" s="701" t="s">
        <v>680</v>
      </c>
      <c r="F47" s="437" t="s">
        <v>682</v>
      </c>
      <c r="G47" s="701" t="s">
        <v>681</v>
      </c>
      <c r="H47" s="707" t="s">
        <v>683</v>
      </c>
      <c r="I47" s="707" t="s">
        <v>684</v>
      </c>
      <c r="J47" s="705" t="s">
        <v>330</v>
      </c>
      <c r="K47" s="707" t="s">
        <v>686</v>
      </c>
      <c r="L47" s="461"/>
      <c r="M47" s="461"/>
    </row>
    <row r="48" spans="1:17" s="30" customFormat="1" x14ac:dyDescent="0.3">
      <c r="A48" s="38"/>
      <c r="B48" s="29"/>
      <c r="C48" s="51"/>
      <c r="E48" s="702"/>
      <c r="F48" s="438" t="str">
        <f>IF(ISNUMBER('1_Datos generales organización'!G3),"","Introduzca previamente el AÑO DE CÁLCULO en la pestaña 1")</f>
        <v>Introduzca previamente el AÑO DE CÁLCULO en la pestaña 1</v>
      </c>
      <c r="G48" s="702"/>
      <c r="H48" s="709"/>
      <c r="I48" s="709"/>
      <c r="J48" s="706"/>
      <c r="K48" s="708"/>
    </row>
    <row r="49" spans="1:12" s="30" customFormat="1" x14ac:dyDescent="0.3">
      <c r="A49" s="38"/>
      <c r="B49" s="29"/>
      <c r="C49" s="51"/>
      <c r="E49" s="232"/>
      <c r="F49" s="163"/>
      <c r="G49" s="248"/>
      <c r="H49" s="89"/>
      <c r="I49" s="202" t="str">
        <f>IF(G49="","",IF(G49=Datos!$H$186,0,IF(ISNUMBER(Datos!D211),Datos!D211,"")))</f>
        <v/>
      </c>
      <c r="J49" s="220" t="str">
        <f>IF(I49="","",Datos!E211)</f>
        <v/>
      </c>
      <c r="K49" s="118">
        <f>SUM(J49:J68)</f>
        <v>0</v>
      </c>
    </row>
    <row r="50" spans="1:12" s="30" customFormat="1" x14ac:dyDescent="0.3">
      <c r="A50" s="38"/>
      <c r="B50" s="29"/>
      <c r="C50" s="51"/>
      <c r="E50" s="232"/>
      <c r="F50" s="163"/>
      <c r="G50" s="248"/>
      <c r="H50" s="89"/>
      <c r="I50" s="202" t="str">
        <f>IF(G50="","",IF(G50=Datos!$H$186,0,IF(ISNUMBER(Datos!D212),Datos!D212,"")))</f>
        <v/>
      </c>
      <c r="J50" s="220" t="str">
        <f>IF(I50="","",Datos!E212)</f>
        <v/>
      </c>
      <c r="K50" s="54"/>
    </row>
    <row r="51" spans="1:12" s="30" customFormat="1" x14ac:dyDescent="0.3">
      <c r="A51" s="42"/>
      <c r="B51" s="29"/>
      <c r="C51" s="51"/>
      <c r="E51" s="232"/>
      <c r="F51" s="163"/>
      <c r="G51" s="248"/>
      <c r="H51" s="90"/>
      <c r="I51" s="202" t="str">
        <f>IF(G51="","",IF(G51=Datos!$H$186,0,IF(ISNUMBER(Datos!D213),Datos!D213,"")))</f>
        <v/>
      </c>
      <c r="J51" s="220" t="str">
        <f>IF(I51="","",Datos!E213)</f>
        <v/>
      </c>
      <c r="K51" s="54"/>
    </row>
    <row r="52" spans="1:12" s="30" customFormat="1" x14ac:dyDescent="0.3">
      <c r="A52" s="42"/>
      <c r="B52" s="29"/>
      <c r="C52" s="51"/>
      <c r="E52" s="232"/>
      <c r="F52" s="163"/>
      <c r="G52" s="248"/>
      <c r="H52" s="90"/>
      <c r="I52" s="202" t="str">
        <f>IF(G52="","",IF(G52=Datos!$H$186,0,IF(ISNUMBER(Datos!D214),Datos!D214,"")))</f>
        <v/>
      </c>
      <c r="J52" s="220" t="str">
        <f>IF(I52="","",Datos!E214)</f>
        <v/>
      </c>
      <c r="K52" s="54"/>
    </row>
    <row r="53" spans="1:12" s="30" customFormat="1" x14ac:dyDescent="0.3">
      <c r="A53" s="42"/>
      <c r="B53" s="29"/>
      <c r="C53" s="51"/>
      <c r="E53" s="232"/>
      <c r="F53" s="163"/>
      <c r="G53" s="248"/>
      <c r="H53" s="90"/>
      <c r="I53" s="202" t="str">
        <f>IF(G53="","",IF(G53=Datos!$H$186,0,IF(ISNUMBER(Datos!D215),Datos!D215,"")))</f>
        <v/>
      </c>
      <c r="J53" s="220" t="str">
        <f>IF(I53="","",Datos!E215)</f>
        <v/>
      </c>
      <c r="K53" s="54"/>
    </row>
    <row r="54" spans="1:12" s="30" customFormat="1" x14ac:dyDescent="0.3">
      <c r="A54" s="31"/>
      <c r="B54" s="29"/>
      <c r="C54" s="51"/>
      <c r="E54" s="232"/>
      <c r="F54" s="163"/>
      <c r="G54" s="248"/>
      <c r="H54" s="90"/>
      <c r="I54" s="202" t="str">
        <f>IF(G54="","",IF(G54=Datos!$H$186,0,IF(ISNUMBER(Datos!D216),Datos!D216,"")))</f>
        <v/>
      </c>
      <c r="J54" s="220" t="str">
        <f>IF(I54="","",Datos!E216)</f>
        <v/>
      </c>
      <c r="K54" s="54"/>
    </row>
    <row r="55" spans="1:12" s="30" customFormat="1" x14ac:dyDescent="0.3">
      <c r="A55" s="44"/>
      <c r="B55" s="45"/>
      <c r="C55" s="32"/>
      <c r="E55" s="232"/>
      <c r="F55" s="163"/>
      <c r="G55" s="248"/>
      <c r="H55" s="90"/>
      <c r="I55" s="202" t="str">
        <f>IF(G55="","",IF(G55=Datos!$H$186,0,IF(ISNUMBER(Datos!D217),Datos!D217,"")))</f>
        <v/>
      </c>
      <c r="J55" s="220" t="str">
        <f>IF(I55="","",Datos!E217)</f>
        <v/>
      </c>
      <c r="K55" s="54"/>
    </row>
    <row r="56" spans="1:12" s="30" customFormat="1" x14ac:dyDescent="0.3">
      <c r="A56" s="44"/>
      <c r="B56" s="45"/>
      <c r="C56" s="32"/>
      <c r="E56" s="232"/>
      <c r="F56" s="163"/>
      <c r="G56" s="248"/>
      <c r="H56" s="90"/>
      <c r="I56" s="202" t="str">
        <f>IF(G56="","",IF(G56=Datos!$H$186,0,IF(ISNUMBER(Datos!D218),Datos!D218,"")))</f>
        <v/>
      </c>
      <c r="J56" s="220" t="str">
        <f>IF(I56="","",Datos!E218)</f>
        <v/>
      </c>
      <c r="K56" s="54"/>
    </row>
    <row r="57" spans="1:12" s="30" customFormat="1" x14ac:dyDescent="0.3">
      <c r="A57" s="44"/>
      <c r="B57" s="45"/>
      <c r="C57" s="32"/>
      <c r="E57" s="232"/>
      <c r="F57" s="163"/>
      <c r="G57" s="248"/>
      <c r="H57" s="90"/>
      <c r="I57" s="202" t="str">
        <f>IF(G57="","",IF(G57=Datos!$H$186,0,IF(ISNUMBER(Datos!D219),Datos!D219,"")))</f>
        <v/>
      </c>
      <c r="J57" s="220" t="str">
        <f>IF(I57="","",Datos!E219)</f>
        <v/>
      </c>
      <c r="K57" s="54"/>
    </row>
    <row r="58" spans="1:12" s="30" customFormat="1" x14ac:dyDescent="0.3">
      <c r="A58" s="44"/>
      <c r="B58" s="45"/>
      <c r="C58" s="32"/>
      <c r="E58" s="232"/>
      <c r="F58" s="163"/>
      <c r="G58" s="248"/>
      <c r="H58" s="90"/>
      <c r="I58" s="202" t="str">
        <f>IF(G58="","",IF(G58=Datos!$H$186,0,IF(ISNUMBER(Datos!D220),Datos!D220,"")))</f>
        <v/>
      </c>
      <c r="J58" s="220" t="str">
        <f>IF(I58="","",Datos!E220)</f>
        <v/>
      </c>
      <c r="K58" s="54"/>
    </row>
    <row r="59" spans="1:12" s="30" customFormat="1" x14ac:dyDescent="0.3">
      <c r="A59" s="44"/>
      <c r="B59" s="45"/>
      <c r="C59" s="32"/>
      <c r="E59" s="232"/>
      <c r="F59" s="163"/>
      <c r="G59" s="248"/>
      <c r="H59" s="90"/>
      <c r="I59" s="202" t="str">
        <f>IF(G59="","",IF(G59=Datos!$H$186,0,IF(ISNUMBER(Datos!D221),Datos!D221,"")))</f>
        <v/>
      </c>
      <c r="J59" s="220" t="str">
        <f>IF(I59="","",Datos!E221)</f>
        <v/>
      </c>
      <c r="K59" s="54"/>
      <c r="L59" s="54"/>
    </row>
    <row r="60" spans="1:12" s="30" customFormat="1" x14ac:dyDescent="0.3">
      <c r="A60" s="44"/>
      <c r="B60" s="45"/>
      <c r="C60" s="32"/>
      <c r="E60" s="232"/>
      <c r="F60" s="163"/>
      <c r="G60" s="248"/>
      <c r="H60" s="90"/>
      <c r="I60" s="202" t="str">
        <f>IF(G60="","",IF(G60=Datos!$H$186,0,IF(ISNUMBER(Datos!D222),Datos!D222,"")))</f>
        <v/>
      </c>
      <c r="J60" s="220" t="str">
        <f>IF(I60="","",Datos!E222)</f>
        <v/>
      </c>
      <c r="K60" s="54"/>
      <c r="L60" s="54"/>
    </row>
    <row r="61" spans="1:12" s="30" customFormat="1" x14ac:dyDescent="0.3">
      <c r="A61" s="44"/>
      <c r="B61" s="45"/>
      <c r="C61" s="32"/>
      <c r="E61" s="232"/>
      <c r="F61" s="163"/>
      <c r="G61" s="248"/>
      <c r="H61" s="90"/>
      <c r="I61" s="202" t="str">
        <f>IF(G61="","",IF(G61=Datos!$H$186,0,IF(ISNUMBER(Datos!D223),Datos!D223,"")))</f>
        <v/>
      </c>
      <c r="J61" s="220" t="str">
        <f>IF(I61="","",Datos!E223)</f>
        <v/>
      </c>
      <c r="K61" s="54"/>
      <c r="L61" s="54"/>
    </row>
    <row r="62" spans="1:12" s="30" customFormat="1" x14ac:dyDescent="0.3">
      <c r="A62" s="44"/>
      <c r="B62" s="45"/>
      <c r="C62" s="32"/>
      <c r="E62" s="232"/>
      <c r="F62" s="163"/>
      <c r="G62" s="248"/>
      <c r="H62" s="90"/>
      <c r="I62" s="202" t="str">
        <f>IF(G62="","",IF(G62=Datos!$H$186,0,IF(ISNUMBER(Datos!D224),Datos!D224,"")))</f>
        <v/>
      </c>
      <c r="J62" s="220" t="str">
        <f>IF(I62="","",Datos!E224)</f>
        <v/>
      </c>
      <c r="K62" s="54"/>
      <c r="L62" s="54"/>
    </row>
    <row r="63" spans="1:12" s="30" customFormat="1" x14ac:dyDescent="0.3">
      <c r="A63" s="44"/>
      <c r="B63" s="45"/>
      <c r="C63" s="32"/>
      <c r="E63" s="232"/>
      <c r="F63" s="163"/>
      <c r="G63" s="248"/>
      <c r="H63" s="90"/>
      <c r="I63" s="202" t="str">
        <f>IF(G63="","",IF(G63=Datos!$H$186,0,IF(ISNUMBER(Datos!D225),Datos!D225,"")))</f>
        <v/>
      </c>
      <c r="J63" s="220" t="str">
        <f>IF(I63="","",Datos!E225)</f>
        <v/>
      </c>
      <c r="K63" s="54"/>
      <c r="L63" s="54"/>
    </row>
    <row r="64" spans="1:12" s="30" customFormat="1" x14ac:dyDescent="0.3">
      <c r="A64" s="44"/>
      <c r="B64" s="45"/>
      <c r="C64" s="32"/>
      <c r="E64" s="232"/>
      <c r="F64" s="163"/>
      <c r="G64" s="248"/>
      <c r="H64" s="90"/>
      <c r="I64" s="202" t="str">
        <f>IF(G64="","",IF(G64=Datos!$H$186,0,IF(ISNUMBER(Datos!D226),Datos!D226,"")))</f>
        <v/>
      </c>
      <c r="J64" s="220" t="str">
        <f>IF(I64="","",Datos!E226)</f>
        <v/>
      </c>
      <c r="K64" s="54"/>
      <c r="L64" s="54"/>
    </row>
    <row r="65" spans="1:57" s="30" customFormat="1" x14ac:dyDescent="0.3">
      <c r="A65" s="44"/>
      <c r="B65" s="45"/>
      <c r="C65" s="32"/>
      <c r="E65" s="232"/>
      <c r="F65" s="163"/>
      <c r="G65" s="248"/>
      <c r="H65" s="90"/>
      <c r="I65" s="202" t="str">
        <f>IF(G65="","",IF(G65=Datos!$H$186,0,IF(ISNUMBER(Datos!D227),Datos!D227,"")))</f>
        <v/>
      </c>
      <c r="J65" s="220" t="str">
        <f>IF(I65="","",Datos!E227)</f>
        <v/>
      </c>
      <c r="K65" s="54"/>
    </row>
    <row r="66" spans="1:57" s="30" customFormat="1" x14ac:dyDescent="0.3">
      <c r="A66" s="44"/>
      <c r="B66" s="45"/>
      <c r="C66" s="32"/>
      <c r="E66" s="232"/>
      <c r="F66" s="163"/>
      <c r="G66" s="248"/>
      <c r="H66" s="90"/>
      <c r="I66" s="202" t="str">
        <f>IF(G66="","",IF(G66=Datos!$H$186,0,IF(ISNUMBER(Datos!D228),Datos!D228,"")))</f>
        <v/>
      </c>
      <c r="J66" s="220" t="str">
        <f>IF(I66="","",Datos!E228)</f>
        <v/>
      </c>
      <c r="K66" s="54"/>
    </row>
    <row r="67" spans="1:57" s="30" customFormat="1" x14ac:dyDescent="0.3">
      <c r="A67" s="44"/>
      <c r="B67" s="45"/>
      <c r="C67" s="32"/>
      <c r="E67" s="232"/>
      <c r="F67" s="163"/>
      <c r="G67" s="248"/>
      <c r="H67" s="90"/>
      <c r="I67" s="202" t="str">
        <f>IF(G67="","",IF(G67=Datos!$H$186,0,IF(ISNUMBER(Datos!D229),Datos!D229,"")))</f>
        <v/>
      </c>
      <c r="J67" s="220" t="str">
        <f>IF(I67="","",Datos!E229)</f>
        <v/>
      </c>
      <c r="K67" s="54"/>
    </row>
    <row r="68" spans="1:57" s="30" customFormat="1" x14ac:dyDescent="0.3">
      <c r="A68" s="44"/>
      <c r="B68" s="45"/>
      <c r="C68" s="32"/>
      <c r="E68" s="232"/>
      <c r="F68" s="163"/>
      <c r="G68" s="248"/>
      <c r="H68" s="90"/>
      <c r="I68" s="202" t="str">
        <f>IF(G68="","",IF(G68=Datos!$H$186,0,IF(ISNUMBER(Datos!D230),Datos!D230,"")))</f>
        <v/>
      </c>
      <c r="J68" s="220" t="str">
        <f>IF(I68="","",Datos!E230)</f>
        <v/>
      </c>
      <c r="K68" s="54"/>
    </row>
    <row r="69" spans="1:57" s="30" customFormat="1" x14ac:dyDescent="0.3">
      <c r="A69" s="31"/>
      <c r="B69" s="29"/>
      <c r="C69" s="51"/>
      <c r="J69" s="74"/>
    </row>
    <row r="70" spans="1:57" s="30" customFormat="1" x14ac:dyDescent="0.3">
      <c r="A70" s="31"/>
      <c r="B70" s="29"/>
      <c r="C70" s="51"/>
      <c r="J70" s="74"/>
    </row>
    <row r="71" spans="1:57" s="30" customFormat="1" x14ac:dyDescent="0.3">
      <c r="A71" s="31"/>
      <c r="B71" s="29"/>
      <c r="C71" s="51"/>
      <c r="G71" s="87"/>
      <c r="H71" s="87"/>
      <c r="I71" s="87"/>
      <c r="J71" s="87"/>
      <c r="K71" s="87"/>
      <c r="L71" s="87"/>
      <c r="M71" s="87"/>
      <c r="AW71" s="87"/>
      <c r="AX71" s="87"/>
      <c r="AY71" s="87"/>
      <c r="AZ71" s="87"/>
      <c r="BA71" s="87"/>
      <c r="BB71" s="87"/>
      <c r="BC71" s="87"/>
      <c r="BD71" s="87"/>
      <c r="BE71" s="87"/>
    </row>
    <row r="72" spans="1:57" s="30" customFormat="1" x14ac:dyDescent="0.3">
      <c r="A72" s="31"/>
      <c r="B72" s="29"/>
      <c r="C72" s="51"/>
      <c r="G72" s="87"/>
      <c r="H72" s="87"/>
      <c r="I72" s="87"/>
      <c r="J72" s="87"/>
      <c r="K72" s="87"/>
      <c r="L72" s="87"/>
      <c r="M72" s="87"/>
      <c r="AW72" s="87"/>
      <c r="AX72" s="87"/>
      <c r="AY72" s="87"/>
      <c r="AZ72" s="87"/>
      <c r="BA72" s="87"/>
      <c r="BB72" s="87"/>
      <c r="BC72" s="87"/>
      <c r="BD72" s="87"/>
      <c r="BE72" s="87"/>
    </row>
    <row r="73" spans="1:57" s="30" customFormat="1" x14ac:dyDescent="0.3">
      <c r="A73" s="31"/>
      <c r="B73" s="29"/>
      <c r="C73" s="51"/>
      <c r="G73" s="87"/>
      <c r="H73" s="87"/>
      <c r="I73" s="87"/>
      <c r="J73" s="87"/>
      <c r="K73" s="87"/>
      <c r="L73" s="87"/>
      <c r="M73" s="87"/>
      <c r="AW73" s="87"/>
      <c r="AX73" s="87"/>
      <c r="AY73" s="87"/>
      <c r="AZ73" s="87"/>
      <c r="BA73" s="87"/>
      <c r="BB73" s="87"/>
      <c r="BC73" s="87"/>
      <c r="BD73" s="87"/>
      <c r="BE73" s="87"/>
    </row>
    <row r="74" spans="1:57" s="30" customFormat="1" x14ac:dyDescent="0.3">
      <c r="A74" s="31"/>
      <c r="B74" s="29"/>
      <c r="C74" s="51"/>
      <c r="G74" s="87"/>
      <c r="H74" s="87"/>
      <c r="I74" s="87"/>
      <c r="J74" s="87"/>
      <c r="K74" s="87"/>
      <c r="L74" s="87"/>
      <c r="M74" s="87"/>
      <c r="AW74" s="87"/>
      <c r="AX74" s="87"/>
      <c r="AY74" s="87"/>
      <c r="AZ74" s="87"/>
      <c r="BA74" s="87"/>
      <c r="BB74" s="87"/>
      <c r="BC74" s="87"/>
      <c r="BD74" s="87"/>
      <c r="BE74" s="87"/>
    </row>
    <row r="75" spans="1:57" s="30" customFormat="1" x14ac:dyDescent="0.3">
      <c r="A75" s="31"/>
      <c r="B75" s="29"/>
      <c r="C75" s="51"/>
      <c r="G75" s="87"/>
      <c r="H75" s="87"/>
      <c r="I75" s="87"/>
      <c r="J75" s="87"/>
      <c r="K75" s="87"/>
      <c r="L75" s="87"/>
      <c r="M75" s="87"/>
      <c r="AW75" s="87"/>
      <c r="AX75" s="87"/>
      <c r="AY75" s="87"/>
      <c r="AZ75" s="87"/>
      <c r="BA75" s="87"/>
      <c r="BB75" s="87"/>
      <c r="BC75" s="87"/>
      <c r="BD75" s="87"/>
      <c r="BE75" s="87"/>
    </row>
    <row r="76" spans="1:57" s="30" customFormat="1" x14ac:dyDescent="0.3">
      <c r="A76" s="31"/>
      <c r="B76" s="29"/>
      <c r="C76" s="51"/>
      <c r="G76" s="87"/>
      <c r="H76" s="87"/>
      <c r="I76" s="87"/>
      <c r="J76" s="87"/>
      <c r="K76" s="87"/>
      <c r="L76" s="87"/>
      <c r="M76" s="87"/>
      <c r="AW76" s="87"/>
      <c r="AX76" s="87"/>
      <c r="AY76" s="87"/>
      <c r="AZ76" s="87"/>
      <c r="BA76" s="87"/>
      <c r="BB76" s="87"/>
      <c r="BC76" s="87"/>
      <c r="BD76" s="87"/>
      <c r="BE76" s="87"/>
    </row>
    <row r="77" spans="1:57" s="30" customFormat="1" x14ac:dyDescent="0.3">
      <c r="A77" s="31"/>
      <c r="B77" s="29"/>
      <c r="C77" s="51"/>
      <c r="G77" s="87"/>
      <c r="H77" s="87"/>
      <c r="I77" s="87"/>
      <c r="J77" s="87"/>
      <c r="K77" s="87"/>
      <c r="L77" s="87"/>
      <c r="M77" s="87"/>
      <c r="AW77" s="87"/>
      <c r="AX77" s="87"/>
      <c r="AY77" s="87"/>
      <c r="AZ77" s="87"/>
      <c r="BA77" s="87"/>
      <c r="BB77" s="87"/>
      <c r="BC77" s="87"/>
      <c r="BD77" s="87"/>
      <c r="BE77" s="87"/>
    </row>
    <row r="78" spans="1:57" s="30" customFormat="1" x14ac:dyDescent="0.3">
      <c r="A78" s="31"/>
      <c r="B78" s="29"/>
      <c r="C78" s="51"/>
      <c r="G78" s="87"/>
      <c r="H78" s="87"/>
      <c r="I78" s="87"/>
      <c r="J78" s="87"/>
      <c r="K78" s="87"/>
      <c r="L78" s="87"/>
      <c r="M78" s="87"/>
      <c r="AW78" s="87"/>
      <c r="AX78" s="87"/>
      <c r="AY78" s="87"/>
      <c r="AZ78" s="87"/>
      <c r="BA78" s="87"/>
      <c r="BB78" s="87"/>
      <c r="BC78" s="87"/>
      <c r="BD78" s="87"/>
      <c r="BE78" s="87"/>
    </row>
    <row r="79" spans="1:57" s="30" customFormat="1" x14ac:dyDescent="0.3">
      <c r="A79" s="31"/>
      <c r="B79" s="29"/>
      <c r="C79" s="51"/>
      <c r="G79" s="87"/>
      <c r="H79" s="87"/>
      <c r="I79" s="87"/>
      <c r="J79" s="87"/>
      <c r="K79" s="87"/>
      <c r="L79" s="87"/>
      <c r="M79" s="87"/>
      <c r="AW79" s="87"/>
      <c r="AX79" s="87"/>
      <c r="AY79" s="87"/>
      <c r="AZ79" s="87"/>
      <c r="BA79" s="87"/>
      <c r="BB79" s="87"/>
      <c r="BC79" s="87"/>
      <c r="BD79" s="87"/>
      <c r="BE79" s="87"/>
    </row>
    <row r="80" spans="1:57" x14ac:dyDescent="0.3">
      <c r="F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row>
    <row r="81" spans="6:48" x14ac:dyDescent="0.3">
      <c r="F81" s="30"/>
      <c r="J81" s="49"/>
      <c r="K81" s="49"/>
      <c r="L81" s="49"/>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row>
    <row r="82" spans="6:48" x14ac:dyDescent="0.3">
      <c r="F82" s="30"/>
      <c r="G82" s="49"/>
      <c r="H82" s="49"/>
      <c r="I82" s="49"/>
      <c r="J82" s="49"/>
      <c r="K82" s="49"/>
      <c r="L82" s="49"/>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row>
    <row r="83" spans="6:48" x14ac:dyDescent="0.3">
      <c r="F83" s="30"/>
      <c r="G83" s="49"/>
      <c r="H83" s="49"/>
      <c r="I83" s="49"/>
      <c r="J83" s="49"/>
      <c r="K83" s="49"/>
      <c r="L83" s="49"/>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row>
    <row r="84" spans="6:48" x14ac:dyDescent="0.3">
      <c r="F84" s="30"/>
      <c r="G84" s="49"/>
      <c r="H84" s="49"/>
      <c r="I84" s="49"/>
      <c r="J84" s="49"/>
      <c r="K84" s="49"/>
      <c r="L84" s="49"/>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row>
    <row r="85" spans="6:48" x14ac:dyDescent="0.3">
      <c r="F85" s="30"/>
      <c r="G85" s="49"/>
      <c r="H85" s="49"/>
      <c r="I85" s="49"/>
      <c r="J85" s="49"/>
      <c r="K85" s="49"/>
      <c r="L85" s="49"/>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row>
    <row r="86" spans="6:48" x14ac:dyDescent="0.3">
      <c r="F86" s="21"/>
      <c r="G86" s="49"/>
      <c r="H86" s="49"/>
      <c r="I86" s="49"/>
      <c r="J86" s="49"/>
      <c r="K86" s="49"/>
      <c r="L86" s="49"/>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row>
    <row r="87" spans="6:48" x14ac:dyDescent="0.3">
      <c r="F87" s="21"/>
      <c r="G87" s="49"/>
      <c r="H87" s="49"/>
      <c r="I87" s="49"/>
      <c r="J87" s="49"/>
      <c r="K87" s="49"/>
      <c r="L87" s="49"/>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row>
    <row r="88" spans="6:48" x14ac:dyDescent="0.3">
      <c r="F88" s="21"/>
      <c r="G88" s="49"/>
      <c r="H88" s="49"/>
      <c r="I88" s="49"/>
      <c r="J88" s="49"/>
      <c r="K88" s="49"/>
      <c r="L88" s="49"/>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row>
    <row r="89" spans="6:48" x14ac:dyDescent="0.3">
      <c r="F89" s="21"/>
      <c r="G89" s="49"/>
      <c r="H89" s="49"/>
      <c r="I89" s="49"/>
      <c r="J89" s="49"/>
      <c r="K89" s="49"/>
      <c r="L89" s="49"/>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row>
    <row r="90" spans="6:48" x14ac:dyDescent="0.3">
      <c r="F90" s="8"/>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row>
    <row r="91" spans="6:48" x14ac:dyDescent="0.3">
      <c r="F91" s="8"/>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row>
    <row r="92" spans="6:48" x14ac:dyDescent="0.3">
      <c r="F92" s="8"/>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row>
    <row r="93" spans="6:48" x14ac:dyDescent="0.3">
      <c r="F93" s="8"/>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row>
    <row r="94" spans="6:48" x14ac:dyDescent="0.3">
      <c r="F94" s="696" t="s">
        <v>58</v>
      </c>
      <c r="G94" s="696"/>
      <c r="H94" s="696"/>
      <c r="I94" s="696"/>
      <c r="J94" s="696"/>
      <c r="K94" s="696"/>
      <c r="L94" s="114"/>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row>
    <row r="95" spans="6:48" x14ac:dyDescent="0.3">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row>
    <row r="96" spans="6:48" x14ac:dyDescent="0.3">
      <c r="F96" s="695" t="s">
        <v>131</v>
      </c>
      <c r="G96" s="695"/>
      <c r="H96" s="695"/>
      <c r="I96" s="695"/>
      <c r="K96" s="92" t="e">
        <f>SUM(IF(G20=#REF!,#REF!*$Q$19,0)+IF(G21=#REF!,#REF!*$Q$19,0)+IF(G22=#REF!,#REF!*$Q$19,0)+IF(G37=#REF!,#REF!*$Q$19,0))</f>
        <v>#REF!</v>
      </c>
      <c r="L96" s="92"/>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row>
    <row r="97" spans="6:48" x14ac:dyDescent="0.3">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row>
    <row r="98" spans="6:48" x14ac:dyDescent="0.3">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row>
    <row r="99" spans="6:48" x14ac:dyDescent="0.3">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row>
    <row r="100" spans="6:48" x14ac:dyDescent="0.3">
      <c r="F100" s="49"/>
      <c r="G100" s="49"/>
      <c r="H100" s="49"/>
      <c r="I100" s="49"/>
      <c r="J100" s="49"/>
      <c r="K100" s="49"/>
      <c r="L100" s="49"/>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row>
    <row r="101" spans="6:48" x14ac:dyDescent="0.3">
      <c r="F101" s="49"/>
      <c r="G101" s="49"/>
      <c r="H101" s="49"/>
      <c r="I101" s="49"/>
      <c r="J101" s="49"/>
      <c r="K101" s="49"/>
      <c r="L101" s="49"/>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row>
    <row r="102" spans="6:48" x14ac:dyDescent="0.3">
      <c r="F102" s="49"/>
      <c r="G102" s="49"/>
      <c r="H102" s="49"/>
      <c r="I102" s="49"/>
      <c r="J102" s="49"/>
      <c r="K102" s="49"/>
      <c r="L102" s="49"/>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row>
    <row r="103" spans="6:48" x14ac:dyDescent="0.3">
      <c r="F103" s="49"/>
      <c r="G103" s="49"/>
      <c r="H103" s="49"/>
      <c r="I103" s="49"/>
      <c r="J103" s="49"/>
      <c r="K103" s="49"/>
      <c r="L103" s="49"/>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row>
    <row r="104" spans="6:48" x14ac:dyDescent="0.3">
      <c r="F104" s="49"/>
      <c r="G104" s="49"/>
      <c r="H104" s="49"/>
      <c r="I104" s="49"/>
      <c r="J104" s="49"/>
      <c r="K104" s="49"/>
      <c r="L104" s="49"/>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row>
    <row r="105" spans="6:48" x14ac:dyDescent="0.3">
      <c r="F105" s="49"/>
      <c r="G105" s="49"/>
      <c r="H105" s="49"/>
      <c r="I105" s="49"/>
      <c r="J105" s="49"/>
      <c r="K105" s="49"/>
      <c r="L105" s="49"/>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row>
    <row r="106" spans="6:48" x14ac:dyDescent="0.3">
      <c r="F106" s="49"/>
      <c r="G106" s="49"/>
      <c r="H106" s="49"/>
      <c r="I106" s="49"/>
      <c r="J106" s="49"/>
      <c r="K106" s="49"/>
      <c r="L106" s="49"/>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row>
    <row r="107" spans="6:48" x14ac:dyDescent="0.3">
      <c r="F107" s="49"/>
      <c r="G107" s="49"/>
      <c r="H107" s="49"/>
      <c r="I107" s="49"/>
      <c r="J107" s="49"/>
      <c r="K107" s="49"/>
      <c r="L107" s="49"/>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row>
    <row r="108" spans="6:48" x14ac:dyDescent="0.3">
      <c r="F108" s="49"/>
      <c r="G108" s="49"/>
      <c r="H108" s="49"/>
      <c r="I108" s="49"/>
      <c r="J108" s="49"/>
      <c r="K108" s="49"/>
      <c r="L108" s="49"/>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row>
    <row r="109" spans="6:48" x14ac:dyDescent="0.3">
      <c r="F109" s="49"/>
      <c r="G109" s="49"/>
      <c r="H109" s="49"/>
      <c r="I109" s="49"/>
      <c r="J109" s="49"/>
      <c r="K109" s="49"/>
      <c r="L109" s="49"/>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row>
    <row r="110" spans="6:48" x14ac:dyDescent="0.3">
      <c r="F110" s="49"/>
      <c r="G110" s="49"/>
      <c r="H110" s="49"/>
      <c r="I110" s="49"/>
      <c r="J110" s="49"/>
      <c r="K110" s="49"/>
      <c r="L110" s="49"/>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row>
    <row r="111" spans="6:48" x14ac:dyDescent="0.3">
      <c r="F111" s="49"/>
      <c r="G111" s="49"/>
      <c r="H111" s="49"/>
      <c r="I111" s="49"/>
      <c r="J111" s="49"/>
      <c r="K111" s="49"/>
      <c r="L111" s="49"/>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row>
    <row r="112" spans="6:48" x14ac:dyDescent="0.3">
      <c r="F112" s="49"/>
      <c r="G112" s="49"/>
      <c r="H112" s="49"/>
      <c r="I112" s="49"/>
      <c r="J112" s="49"/>
      <c r="K112" s="49"/>
      <c r="L112" s="49"/>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row>
    <row r="113" spans="6:48" x14ac:dyDescent="0.3">
      <c r="F113" s="49"/>
      <c r="G113" s="49"/>
      <c r="H113" s="49"/>
      <c r="I113" s="49"/>
      <c r="J113" s="49"/>
      <c r="K113" s="49"/>
      <c r="L113" s="49"/>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row>
    <row r="114" spans="6:48" x14ac:dyDescent="0.3">
      <c r="F114" s="49"/>
      <c r="G114" s="49"/>
      <c r="H114" s="49"/>
      <c r="I114" s="49"/>
      <c r="J114" s="49"/>
      <c r="K114" s="49"/>
      <c r="L114" s="49"/>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row>
    <row r="115" spans="6:48" x14ac:dyDescent="0.3">
      <c r="F115" s="49"/>
      <c r="G115" s="49"/>
      <c r="H115" s="49"/>
      <c r="I115" s="49"/>
      <c r="J115" s="49"/>
      <c r="K115" s="49"/>
      <c r="L115" s="49"/>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row>
    <row r="116" spans="6:48" x14ac:dyDescent="0.3">
      <c r="F116" s="49"/>
      <c r="G116" s="49"/>
      <c r="H116" s="49"/>
      <c r="I116" s="49"/>
      <c r="J116" s="49"/>
      <c r="K116" s="49"/>
      <c r="L116" s="49"/>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row>
    <row r="117" spans="6:48" x14ac:dyDescent="0.3">
      <c r="F117" s="49"/>
      <c r="G117" s="49"/>
      <c r="H117" s="49"/>
      <c r="I117" s="49"/>
      <c r="J117" s="49"/>
      <c r="K117" s="49"/>
      <c r="L117" s="49"/>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row>
    <row r="118" spans="6:48" x14ac:dyDescent="0.3">
      <c r="F118" s="49"/>
      <c r="G118" s="49"/>
      <c r="H118" s="49"/>
      <c r="I118" s="49"/>
      <c r="J118" s="49"/>
      <c r="K118" s="49"/>
      <c r="L118" s="49"/>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row>
    <row r="119" spans="6:48" x14ac:dyDescent="0.3">
      <c r="F119" s="49"/>
      <c r="G119" s="49"/>
      <c r="H119" s="49"/>
      <c r="I119" s="49"/>
      <c r="J119" s="49"/>
      <c r="K119" s="49"/>
      <c r="L119" s="49"/>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row>
    <row r="120" spans="6:48" x14ac:dyDescent="0.3">
      <c r="F120" s="49"/>
      <c r="G120" s="49"/>
      <c r="H120" s="49"/>
      <c r="I120" s="49"/>
      <c r="J120" s="49"/>
      <c r="K120" s="49"/>
      <c r="L120" s="49"/>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row>
    <row r="121" spans="6:48" x14ac:dyDescent="0.3">
      <c r="F121" s="49"/>
      <c r="G121" s="49"/>
      <c r="H121" s="49"/>
      <c r="I121" s="49"/>
      <c r="J121" s="49"/>
      <c r="K121" s="49"/>
      <c r="L121" s="49"/>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row>
    <row r="122" spans="6:48" x14ac:dyDescent="0.3">
      <c r="F122" s="49"/>
      <c r="G122" s="49"/>
      <c r="H122" s="49"/>
      <c r="I122" s="49"/>
      <c r="J122" s="49"/>
      <c r="K122" s="49"/>
      <c r="L122" s="49"/>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row>
    <row r="123" spans="6:48" x14ac:dyDescent="0.3">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row>
    <row r="124" spans="6:48" x14ac:dyDescent="0.3">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row>
    <row r="125" spans="6:48" x14ac:dyDescent="0.3">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row>
    <row r="126" spans="6:48" x14ac:dyDescent="0.3">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row>
    <row r="127" spans="6:48" x14ac:dyDescent="0.3">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row>
    <row r="128" spans="6:48" x14ac:dyDescent="0.3">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row>
    <row r="129" spans="15:142" x14ac:dyDescent="0.3">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row>
    <row r="130" spans="15:142" x14ac:dyDescent="0.3">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row>
    <row r="131" spans="15:142" x14ac:dyDescent="0.3">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row>
    <row r="132" spans="15:142" x14ac:dyDescent="0.3">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row>
    <row r="133" spans="15:142" x14ac:dyDescent="0.3">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row>
    <row r="134" spans="15:142" x14ac:dyDescent="0.3">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DW134" s="30"/>
      <c r="DX134" s="30"/>
      <c r="DY134" s="30"/>
      <c r="DZ134" s="30"/>
      <c r="EA134" s="30"/>
      <c r="EB134" s="30"/>
      <c r="EC134" s="30"/>
      <c r="ED134" s="30"/>
      <c r="EE134" s="30"/>
      <c r="EF134" s="30"/>
      <c r="EG134" s="30"/>
      <c r="EH134" s="30"/>
      <c r="EI134" s="30"/>
      <c r="EJ134" s="30"/>
      <c r="EK134" s="30"/>
      <c r="EL134" s="30"/>
    </row>
    <row r="135" spans="15:142" x14ac:dyDescent="0.3">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row>
    <row r="136" spans="15:142" x14ac:dyDescent="0.3">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row>
    <row r="137" spans="15:142" x14ac:dyDescent="0.3">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row>
    <row r="138" spans="15:142" x14ac:dyDescent="0.3">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row>
    <row r="139" spans="15:142" x14ac:dyDescent="0.3">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row>
    <row r="140" spans="15:142" x14ac:dyDescent="0.3">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row>
    <row r="141" spans="15:142" x14ac:dyDescent="0.3">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row>
    <row r="142" spans="15:142" x14ac:dyDescent="0.3">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row>
    <row r="143" spans="15:142" x14ac:dyDescent="0.3">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row>
    <row r="144" spans="15:142" x14ac:dyDescent="0.3">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row>
    <row r="145" spans="15:142" x14ac:dyDescent="0.3">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DW145" s="49"/>
      <c r="DX145" s="49"/>
      <c r="DY145" s="49"/>
      <c r="DZ145" s="49"/>
      <c r="EA145" s="49"/>
      <c r="EB145" s="49"/>
      <c r="EC145" s="49"/>
      <c r="ED145" s="49"/>
      <c r="EE145" s="49"/>
      <c r="EF145" s="49"/>
      <c r="EG145" s="49"/>
      <c r="EH145" s="49"/>
      <c r="EI145" s="49"/>
      <c r="EJ145" s="49"/>
      <c r="EK145" s="49"/>
      <c r="EL145" s="49"/>
    </row>
    <row r="146" spans="15:142" x14ac:dyDescent="0.3">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DW146" s="49"/>
      <c r="DX146" s="49"/>
      <c r="DY146" s="49"/>
      <c r="DZ146" s="49"/>
      <c r="EA146" s="49"/>
      <c r="EB146" s="49"/>
      <c r="EC146" s="49"/>
      <c r="ED146" s="49"/>
      <c r="EE146" s="49"/>
      <c r="EF146" s="49"/>
      <c r="EG146" s="49"/>
      <c r="EH146" s="49"/>
      <c r="EI146" s="49"/>
      <c r="EJ146" s="49"/>
      <c r="EK146" s="49"/>
      <c r="EL146" s="49"/>
    </row>
    <row r="147" spans="15:142" x14ac:dyDescent="0.3">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DW147" s="49"/>
      <c r="DX147" s="49"/>
      <c r="DY147" s="49"/>
      <c r="DZ147" s="49"/>
      <c r="EA147" s="49"/>
      <c r="EB147" s="49"/>
      <c r="EC147" s="49"/>
      <c r="ED147" s="49"/>
      <c r="EE147" s="49"/>
      <c r="EF147" s="49"/>
      <c r="EG147" s="49"/>
      <c r="EH147" s="49"/>
      <c r="EI147" s="49"/>
      <c r="EJ147" s="49"/>
      <c r="EK147" s="49"/>
      <c r="EL147" s="49"/>
    </row>
    <row r="148" spans="15:142" x14ac:dyDescent="0.3">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DW148" s="49"/>
      <c r="DX148" s="49"/>
      <c r="DY148" s="49"/>
      <c r="DZ148" s="49"/>
      <c r="EA148" s="49"/>
      <c r="EB148" s="49"/>
      <c r="EC148" s="49"/>
      <c r="ED148" s="49"/>
      <c r="EE148" s="49"/>
      <c r="EF148" s="49"/>
      <c r="EG148" s="49"/>
      <c r="EH148" s="49"/>
      <c r="EI148" s="49"/>
      <c r="EJ148" s="49"/>
      <c r="EK148" s="49"/>
      <c r="EL148" s="49"/>
    </row>
    <row r="149" spans="15:142" x14ac:dyDescent="0.3">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DW149" s="49"/>
      <c r="DX149" s="49"/>
      <c r="DY149" s="49"/>
      <c r="DZ149" s="49"/>
      <c r="EA149" s="49"/>
      <c r="EB149" s="49"/>
      <c r="EC149" s="49"/>
      <c r="ED149" s="49"/>
      <c r="EE149" s="49"/>
      <c r="EF149" s="49"/>
      <c r="EG149" s="49"/>
      <c r="EH149" s="49"/>
      <c r="EI149" s="49"/>
      <c r="EJ149" s="49"/>
      <c r="EK149" s="49"/>
      <c r="EL149" s="49"/>
    </row>
    <row r="150" spans="15:142" x14ac:dyDescent="0.3">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DW150" s="49"/>
      <c r="DX150" s="49"/>
      <c r="DY150" s="49"/>
      <c r="DZ150" s="49"/>
      <c r="EA150" s="49"/>
      <c r="EB150" s="49"/>
      <c r="EC150" s="49"/>
      <c r="ED150" s="49"/>
      <c r="EE150" s="49"/>
      <c r="EF150" s="49"/>
      <c r="EG150" s="49"/>
      <c r="EH150" s="49"/>
      <c r="EI150" s="49"/>
      <c r="EJ150" s="49"/>
      <c r="EK150" s="49"/>
      <c r="EL150" s="49"/>
    </row>
    <row r="151" spans="15:142" x14ac:dyDescent="0.3">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row>
    <row r="152" spans="15:142" x14ac:dyDescent="0.3">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row>
    <row r="153" spans="15:142" x14ac:dyDescent="0.3">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row>
    <row r="154" spans="15:142" x14ac:dyDescent="0.3">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row>
    <row r="155" spans="15:142" x14ac:dyDescent="0.3">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row>
    <row r="156" spans="15:142" x14ac:dyDescent="0.3">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row>
    <row r="157" spans="15:142" x14ac:dyDescent="0.3">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row>
    <row r="158" spans="15:142" x14ac:dyDescent="0.3">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row>
    <row r="159" spans="15:142" x14ac:dyDescent="0.3">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row>
    <row r="160" spans="15:142" x14ac:dyDescent="0.3">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row>
    <row r="161" spans="15:48" x14ac:dyDescent="0.3">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row>
    <row r="162" spans="15:48" x14ac:dyDescent="0.3">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row>
    <row r="163" spans="15:48" x14ac:dyDescent="0.3">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5:48" x14ac:dyDescent="0.3">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row>
    <row r="165" spans="15:48" x14ac:dyDescent="0.3">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row>
    <row r="166" spans="15:48" x14ac:dyDescent="0.3">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5:48" x14ac:dyDescent="0.3">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5:48" x14ac:dyDescent="0.3">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5:48" x14ac:dyDescent="0.3">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5:48" x14ac:dyDescent="0.3">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5:48" x14ac:dyDescent="0.3">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5:48" x14ac:dyDescent="0.3">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5:48" x14ac:dyDescent="0.3">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5:48" x14ac:dyDescent="0.3">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5:48" x14ac:dyDescent="0.3">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5:48" x14ac:dyDescent="0.3">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5:48" x14ac:dyDescent="0.3">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5:48" x14ac:dyDescent="0.3">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5:48" x14ac:dyDescent="0.3">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5:48" x14ac:dyDescent="0.3">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5:48" x14ac:dyDescent="0.3">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5:48" x14ac:dyDescent="0.3">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5:48" x14ac:dyDescent="0.3">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5:48" x14ac:dyDescent="0.3">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5:48" x14ac:dyDescent="0.3">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row>
    <row r="186" spans="15:48" x14ac:dyDescent="0.3">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row>
    <row r="187" spans="15:48" x14ac:dyDescent="0.3">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row>
    <row r="188" spans="15:48" x14ac:dyDescent="0.3">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row>
    <row r="189" spans="15:48" x14ac:dyDescent="0.3">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row>
    <row r="190" spans="15:48" x14ac:dyDescent="0.3">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row>
    <row r="191" spans="15:48" x14ac:dyDescent="0.3">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5:48" x14ac:dyDescent="0.3">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row>
    <row r="193" spans="15:48" x14ac:dyDescent="0.3">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row>
    <row r="194" spans="15:48" x14ac:dyDescent="0.3">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row>
    <row r="195" spans="15:48" x14ac:dyDescent="0.3">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row>
    <row r="196" spans="15:48" x14ac:dyDescent="0.3">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row>
    <row r="197" spans="15:48" x14ac:dyDescent="0.3">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row>
    <row r="198" spans="15:48" x14ac:dyDescent="0.3">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5:48" x14ac:dyDescent="0.3">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row>
    <row r="200" spans="15:48" x14ac:dyDescent="0.3">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row>
    <row r="201" spans="15:48" x14ac:dyDescent="0.3">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row>
    <row r="202" spans="15:48" x14ac:dyDescent="0.3">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row>
    <row r="203" spans="15:48" x14ac:dyDescent="0.3">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row>
    <row r="204" spans="15:48" x14ac:dyDescent="0.3">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row>
    <row r="205" spans="15:48" x14ac:dyDescent="0.3">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row>
    <row r="206" spans="15:48" x14ac:dyDescent="0.3">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row>
    <row r="207" spans="15:48" x14ac:dyDescent="0.3">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row>
    <row r="208" spans="15:48" x14ac:dyDescent="0.3">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row>
    <row r="209" spans="15:48" x14ac:dyDescent="0.3">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row>
    <row r="210" spans="15:48" x14ac:dyDescent="0.3">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row>
    <row r="211" spans="15:48" x14ac:dyDescent="0.3">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row>
    <row r="212" spans="15:48" x14ac:dyDescent="0.3">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5:48" x14ac:dyDescent="0.3">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row>
    <row r="214" spans="15:48" x14ac:dyDescent="0.3">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row>
    <row r="215" spans="15:48" x14ac:dyDescent="0.3">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row>
    <row r="216" spans="15:48" x14ac:dyDescent="0.3">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5:48" x14ac:dyDescent="0.3">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5:48" x14ac:dyDescent="0.3">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5:48" x14ac:dyDescent="0.3">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row>
    <row r="220" spans="15:48" x14ac:dyDescent="0.3">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row>
    <row r="221" spans="15:48" x14ac:dyDescent="0.3">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row>
    <row r="222" spans="15:48" x14ac:dyDescent="0.3">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5:48" x14ac:dyDescent="0.3">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5:48" x14ac:dyDescent="0.3">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5:48" x14ac:dyDescent="0.3">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5:48" x14ac:dyDescent="0.3">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row>
    <row r="227" spans="15:48" x14ac:dyDescent="0.3">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row>
    <row r="228" spans="15:48" x14ac:dyDescent="0.3">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row>
    <row r="229" spans="15:48" x14ac:dyDescent="0.3">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row>
    <row r="230" spans="15:48" x14ac:dyDescent="0.3">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row>
    <row r="231" spans="15:48" x14ac:dyDescent="0.3">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row>
    <row r="232" spans="15:48" x14ac:dyDescent="0.3">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row>
    <row r="233" spans="15:48" x14ac:dyDescent="0.3">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row>
    <row r="234" spans="15:48" x14ac:dyDescent="0.3">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row>
    <row r="235" spans="15:48" x14ac:dyDescent="0.3">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5:48" x14ac:dyDescent="0.3">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5:48" x14ac:dyDescent="0.3">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5:48" x14ac:dyDescent="0.3">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5:48" x14ac:dyDescent="0.3">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5:48" x14ac:dyDescent="0.3">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5:48" x14ac:dyDescent="0.3">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5:48" x14ac:dyDescent="0.3">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row>
    <row r="243" spans="15:48" x14ac:dyDescent="0.3">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row>
    <row r="244" spans="15:48" x14ac:dyDescent="0.3">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row>
    <row r="245" spans="15:48" x14ac:dyDescent="0.3">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5:48" x14ac:dyDescent="0.3">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5:48" x14ac:dyDescent="0.3">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5:48" x14ac:dyDescent="0.3">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row>
    <row r="249" spans="15:48" x14ac:dyDescent="0.3">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row>
    <row r="250" spans="15:48" x14ac:dyDescent="0.3">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row>
    <row r="251" spans="15:48" x14ac:dyDescent="0.3">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5:48" x14ac:dyDescent="0.3">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row>
    <row r="293" spans="6:10" x14ac:dyDescent="0.3">
      <c r="F293" s="93"/>
      <c r="G293" s="93"/>
      <c r="H293" s="93"/>
      <c r="I293" s="93"/>
      <c r="J293" s="93"/>
    </row>
    <row r="294" spans="6:10" x14ac:dyDescent="0.3">
      <c r="F294" s="93"/>
      <c r="G294" s="93"/>
      <c r="H294" s="93"/>
      <c r="I294" s="93"/>
      <c r="J294" s="93"/>
    </row>
  </sheetData>
  <sheetProtection algorithmName="SHA-512" hashValue="HJwzJIajrPtuEhHbmwNKN5aJlOz5XMsjQAzT0wo5VHV0JbfYpAP+wkGEvToSiZSGdkWdZ3NWZAkqzmRnY2HaDw==" saltValue="X5dI52KMfYUSFBsdkZ36zw==" spinCount="100000" sheet="1" objects="1" scenarios="1"/>
  <protectedRanges>
    <protectedRange sqref="F20:H41 G49:H68" name="Rango1"/>
    <protectedRange sqref="E49:E68 E20:E41" name="Rango2"/>
    <protectedRange sqref="F49:F68" name="Rango1_2"/>
  </protectedRanges>
  <mergeCells count="25">
    <mergeCell ref="D44:K44"/>
    <mergeCell ref="E46:K46"/>
    <mergeCell ref="E47:E48"/>
    <mergeCell ref="G47:G48"/>
    <mergeCell ref="H47:H48"/>
    <mergeCell ref="I47:I48"/>
    <mergeCell ref="J47:J48"/>
    <mergeCell ref="K47:K48"/>
    <mergeCell ref="E45:K45"/>
    <mergeCell ref="D9:K14"/>
    <mergeCell ref="D7:K8"/>
    <mergeCell ref="C1:M1"/>
    <mergeCell ref="F96:I96"/>
    <mergeCell ref="F94:K94"/>
    <mergeCell ref="D5:K5"/>
    <mergeCell ref="E16:K16"/>
    <mergeCell ref="D3:L4"/>
    <mergeCell ref="D15:L15"/>
    <mergeCell ref="E17:E18"/>
    <mergeCell ref="G17:G18"/>
    <mergeCell ref="I17:I18"/>
    <mergeCell ref="J17:J18"/>
    <mergeCell ref="K17:K18"/>
    <mergeCell ref="H17:H18"/>
    <mergeCell ref="D43:K43"/>
  </mergeCells>
  <phoneticPr fontId="3" type="noConversion"/>
  <conditionalFormatting sqref="I20:J41">
    <cfRule type="expression" dxfId="476" priority="43" stopIfTrue="1">
      <formula>ISNUMBER(I20)</formula>
    </cfRule>
  </conditionalFormatting>
  <conditionalFormatting sqref="J69:J70">
    <cfRule type="expression" dxfId="475" priority="24" stopIfTrue="1">
      <formula>ISNUMBER(J69)</formula>
    </cfRule>
  </conditionalFormatting>
  <conditionalFormatting sqref="E20:E41">
    <cfRule type="expression" dxfId="474" priority="12" stopIfTrue="1">
      <formula>E20=""</formula>
    </cfRule>
  </conditionalFormatting>
  <conditionalFormatting sqref="I49:J68">
    <cfRule type="expression" dxfId="473" priority="9" stopIfTrue="1">
      <formula>ISNUMBER(I49)</formula>
    </cfRule>
  </conditionalFormatting>
  <conditionalFormatting sqref="E49:E68">
    <cfRule type="expression" dxfId="472" priority="6" stopIfTrue="1">
      <formula>E49=""</formula>
    </cfRule>
  </conditionalFormatting>
  <conditionalFormatting sqref="G20:G41">
    <cfRule type="expression" dxfId="471" priority="1561" stopIfTrue="1">
      <formula>AND((E20&lt;&gt;""),ISNONTEXT($G20))</formula>
    </cfRule>
  </conditionalFormatting>
  <conditionalFormatting sqref="H20:H41">
    <cfRule type="expression" dxfId="470" priority="1562" stopIfTrue="1">
      <formula>ISNUMBER(H20)</formula>
    </cfRule>
    <cfRule type="expression" dxfId="469" priority="1563" stopIfTrue="1">
      <formula>OR((E20&lt;&gt;""),ISTEXT(G20))</formula>
    </cfRule>
  </conditionalFormatting>
  <conditionalFormatting sqref="F20:F41">
    <cfRule type="expression" dxfId="468" priority="1564" stopIfTrue="1">
      <formula>AND(OR(E20&lt;&gt;"",ISTEXT(G20)),F20="")</formula>
    </cfRule>
  </conditionalFormatting>
  <conditionalFormatting sqref="H49:H68">
    <cfRule type="expression" dxfId="467" priority="1574" stopIfTrue="1">
      <formula>ISNUMBER(H49)</formula>
    </cfRule>
    <cfRule type="expression" dxfId="466" priority="1575" stopIfTrue="1">
      <formula>OR(ISTEXT(E49),ISTEXT(G49))</formula>
    </cfRule>
  </conditionalFormatting>
  <conditionalFormatting sqref="F49:F68">
    <cfRule type="expression" dxfId="465" priority="2" stopIfTrue="1">
      <formula>AND(OR(ISTEXT(E49),ISTEXT(G49)),F49="")</formula>
    </cfRule>
  </conditionalFormatting>
  <conditionalFormatting sqref="G49:G68">
    <cfRule type="expression" dxfId="464" priority="1" stopIfTrue="1">
      <formula>AND((E49&lt;&gt;""),ISNONTEXT($G49))</formula>
    </cfRule>
  </conditionalFormatting>
  <dataValidations count="1">
    <dataValidation type="whole" operator="greaterThan" allowBlank="1" showInputMessage="1" showErrorMessage="1" sqref="H49:H68 H20:H41">
      <formula1>0</formula1>
    </dataValidation>
  </dataValidations>
  <hyperlinks>
    <hyperlink ref="A3" location="'1_Datos generales organización'!A1" display="1. Datos de la organización"/>
    <hyperlink ref="A4" location="'2_Combustibles fósiles'!A1" display="2. HC Alcance 1: Comb. fósiles"/>
    <hyperlink ref="A5" location="'3_Fluorados'!A1" display="3. HC Alcance 1: Fugas fluorados"/>
    <hyperlink ref="A7" location="'5_Información adicional'!A1" display="5. Inf. adicional: renovables"/>
    <hyperlink ref="A9" location="'7_Factores de emisión'!A1" display="7. Factores de emisión"/>
    <hyperlink ref="A8" location="'6_Resultados'!A1" display="6. Informe final: Resultados"/>
    <hyperlink ref="A11" location="'8. Observaciones'!A1" display="8. Observaciones"/>
    <hyperlink ref="A12" location="'9. Consumos. Hoja de trabajo'!A1" display="9. Consumos. Hoja de trabajo"/>
  </hyperlinks>
  <pageMargins left="0.75" right="0.75" top="1" bottom="1" header="0" footer="0"/>
  <pageSetup paperSize="256" scale="66" orientation="landscape" r:id="rId1"/>
  <headerFooter alignWithMargins="0"/>
  <ignoredErrors>
    <ignoredError sqref="K96" evalError="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INDIRECT("_Com"&amp;Datos!$F$2)</xm:f>
          </x14:formula1>
          <xm:sqref>F20:F41 F49:F68</xm:sqref>
        </x14:dataValidation>
        <x14:dataValidation type="list" allowBlank="1" showInputMessage="1" showErrorMessage="1">
          <x14:formula1>
            <xm:f>INDIRECT("GdO_"&amp;Datos!G186)</xm:f>
          </x14:formula1>
          <xm:sqref>G20:G41</xm:sqref>
        </x14:dataValidation>
        <x14:dataValidation type="list" allowBlank="1" showInputMessage="1" showErrorMessage="1">
          <x14:formula1>
            <xm:f>INDIRECT("GdO_"&amp;Datos!G211)</xm:f>
          </x14:formula1>
          <xm:sqref>G49:G68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S2199"/>
  <sheetViews>
    <sheetView showRowColHeaders="0" zoomScaleNormal="100" workbookViewId="0">
      <pane xSplit="2" ySplit="1" topLeftCell="C2" activePane="bottomRight" state="frozen"/>
      <selection activeCell="H40" sqref="H40:N40"/>
      <selection pane="topRight" activeCell="H40" sqref="H40:N40"/>
      <selection pane="bottomLeft" activeCell="H40" sqref="H40:N40"/>
      <selection pane="bottomRight" activeCell="C1" sqref="C1:L1"/>
    </sheetView>
  </sheetViews>
  <sheetFormatPr baseColWidth="10" defaultRowHeight="16.5" x14ac:dyDescent="0.3"/>
  <cols>
    <col min="1" max="1" width="26.7109375" style="31" customWidth="1"/>
    <col min="2" max="2" width="0.5703125" style="29" customWidth="1"/>
    <col min="3" max="3" width="1.5703125" style="47" customWidth="1"/>
    <col min="4" max="4" width="5.7109375" style="47" customWidth="1"/>
    <col min="5" max="5" width="24.7109375" style="47" customWidth="1"/>
    <col min="6" max="6" width="21.42578125" style="48" bestFit="1" customWidth="1"/>
    <col min="7" max="7" width="16.85546875" style="47" customWidth="1"/>
    <col min="8" max="8" width="16.7109375" style="47" customWidth="1"/>
    <col min="9" max="9" width="11.28515625" style="47" customWidth="1"/>
    <col min="10" max="10" width="27" style="47" customWidth="1"/>
    <col min="11" max="11" width="14.7109375" style="47" customWidth="1"/>
    <col min="12" max="12" width="3" style="47" customWidth="1"/>
    <col min="13" max="16384" width="11.42578125" style="30"/>
  </cols>
  <sheetData>
    <row r="1" spans="1:19" ht="36" customHeight="1" x14ac:dyDescent="0.3">
      <c r="A1" s="28"/>
      <c r="C1" s="619" t="s">
        <v>377</v>
      </c>
      <c r="D1" s="619"/>
      <c r="E1" s="619"/>
      <c r="F1" s="619"/>
      <c r="G1" s="619"/>
      <c r="H1" s="619"/>
      <c r="I1" s="619"/>
      <c r="J1" s="619"/>
      <c r="K1" s="619"/>
      <c r="L1" s="619"/>
    </row>
    <row r="2" spans="1:19" s="32" customFormat="1" ht="36" customHeight="1" x14ac:dyDescent="0.25">
      <c r="A2" s="31"/>
      <c r="B2" s="16"/>
      <c r="E2" s="33"/>
      <c r="G2" s="33"/>
      <c r="H2" s="33"/>
      <c r="I2" s="33"/>
      <c r="J2" s="33"/>
      <c r="K2" s="33"/>
      <c r="L2" s="33"/>
      <c r="M2" s="34"/>
      <c r="N2" s="34"/>
      <c r="O2" s="33"/>
      <c r="P2" s="33"/>
      <c r="Q2" s="33"/>
      <c r="R2" s="33"/>
      <c r="S2" s="33"/>
    </row>
    <row r="3" spans="1:19" s="32" customFormat="1" ht="16.5" customHeight="1" x14ac:dyDescent="0.2">
      <c r="A3" s="35" t="s">
        <v>95</v>
      </c>
      <c r="B3" s="17"/>
      <c r="D3" s="699" t="s">
        <v>246</v>
      </c>
      <c r="E3" s="699"/>
      <c r="F3" s="699"/>
      <c r="G3" s="699"/>
      <c r="H3" s="699"/>
      <c r="I3" s="699"/>
      <c r="J3" s="699"/>
      <c r="K3" s="699"/>
      <c r="L3" s="33"/>
      <c r="M3" s="34"/>
      <c r="N3" s="34"/>
      <c r="O3" s="33"/>
      <c r="P3" s="33"/>
      <c r="Q3" s="33"/>
      <c r="R3" s="33"/>
      <c r="S3" s="33"/>
    </row>
    <row r="4" spans="1:19" s="32" customFormat="1" ht="16.5" customHeight="1" x14ac:dyDescent="0.2">
      <c r="A4" s="35" t="s">
        <v>96</v>
      </c>
      <c r="B4" s="17"/>
      <c r="D4" s="699"/>
      <c r="E4" s="699"/>
      <c r="F4" s="699"/>
      <c r="G4" s="699"/>
      <c r="H4" s="699"/>
      <c r="I4" s="699"/>
      <c r="J4" s="699"/>
      <c r="K4" s="699"/>
      <c r="L4" s="33"/>
      <c r="M4" s="34"/>
      <c r="N4" s="34"/>
      <c r="O4" s="33"/>
      <c r="P4" s="33"/>
      <c r="Q4" s="33"/>
      <c r="R4" s="33"/>
      <c r="S4" s="33"/>
    </row>
    <row r="5" spans="1:19" s="32" customFormat="1" ht="16.5" customHeight="1" x14ac:dyDescent="0.2">
      <c r="A5" s="14" t="s">
        <v>97</v>
      </c>
      <c r="B5" s="17"/>
      <c r="D5" s="36"/>
      <c r="E5" s="36"/>
      <c r="L5" s="33"/>
      <c r="M5" s="34"/>
      <c r="N5" s="34"/>
      <c r="O5" s="33"/>
      <c r="P5" s="33"/>
      <c r="Q5" s="33"/>
      <c r="R5" s="33"/>
      <c r="S5" s="33"/>
    </row>
    <row r="6" spans="1:19" ht="16.5" customHeight="1" x14ac:dyDescent="0.3">
      <c r="A6" s="14" t="s">
        <v>98</v>
      </c>
      <c r="B6" s="17"/>
      <c r="C6" s="30"/>
      <c r="D6" s="33"/>
      <c r="E6" s="717" t="s">
        <v>19</v>
      </c>
      <c r="F6" s="717"/>
      <c r="G6" s="717"/>
      <c r="H6" s="718"/>
      <c r="I6" s="710" t="s">
        <v>197</v>
      </c>
      <c r="J6" s="30"/>
      <c r="K6" s="30"/>
      <c r="L6" s="30"/>
    </row>
    <row r="7" spans="1:19" ht="16.5" customHeight="1" x14ac:dyDescent="0.3">
      <c r="A7" s="37" t="s">
        <v>99</v>
      </c>
      <c r="B7" s="17"/>
      <c r="C7" s="30"/>
      <c r="D7" s="33"/>
      <c r="E7" s="715" t="s">
        <v>520</v>
      </c>
      <c r="F7" s="715" t="s">
        <v>25</v>
      </c>
      <c r="G7" s="715" t="s">
        <v>59</v>
      </c>
      <c r="H7" s="715" t="s">
        <v>21</v>
      </c>
      <c r="I7" s="711"/>
      <c r="J7" s="30"/>
      <c r="K7" s="30"/>
      <c r="L7" s="30"/>
    </row>
    <row r="8" spans="1:19" ht="16.5" customHeight="1" x14ac:dyDescent="0.3">
      <c r="A8" s="35" t="s">
        <v>100</v>
      </c>
      <c r="C8" s="30"/>
      <c r="D8" s="33"/>
      <c r="E8" s="716"/>
      <c r="F8" s="716"/>
      <c r="G8" s="716"/>
      <c r="H8" s="716"/>
      <c r="I8" s="711"/>
      <c r="J8" s="30"/>
      <c r="K8" s="30"/>
      <c r="L8" s="30"/>
    </row>
    <row r="9" spans="1:19" ht="16.5" customHeight="1" x14ac:dyDescent="0.3">
      <c r="A9" s="14" t="s">
        <v>135</v>
      </c>
      <c r="C9" s="30"/>
      <c r="D9" s="33"/>
      <c r="E9" s="716"/>
      <c r="F9" s="716"/>
      <c r="G9" s="716"/>
      <c r="H9" s="716"/>
      <c r="I9" s="712"/>
      <c r="J9" s="30"/>
      <c r="K9" s="30"/>
      <c r="L9" s="30"/>
    </row>
    <row r="10" spans="1:19" ht="16.5" customHeight="1" x14ac:dyDescent="0.3">
      <c r="A10" s="431" t="s">
        <v>509</v>
      </c>
      <c r="C10" s="30"/>
      <c r="D10" s="33"/>
      <c r="E10" s="232"/>
      <c r="F10" s="94"/>
      <c r="G10" s="95"/>
      <c r="H10" s="40">
        <f>SUM(G10:G14)</f>
        <v>0</v>
      </c>
      <c r="I10" s="335">
        <v>0</v>
      </c>
      <c r="J10" s="30"/>
      <c r="K10" s="30"/>
      <c r="L10" s="30"/>
    </row>
    <row r="11" spans="1:19" ht="16.5" customHeight="1" x14ac:dyDescent="0.3">
      <c r="A11" s="431" t="s">
        <v>927</v>
      </c>
      <c r="C11" s="30"/>
      <c r="D11" s="33"/>
      <c r="E11" s="232"/>
      <c r="F11" s="94"/>
      <c r="G11" s="95"/>
      <c r="H11" s="32"/>
      <c r="I11" s="32"/>
      <c r="J11" s="30"/>
      <c r="K11" s="30"/>
      <c r="L11" s="30"/>
    </row>
    <row r="12" spans="1:19" ht="17.25" customHeight="1" x14ac:dyDescent="0.3">
      <c r="A12" s="38"/>
      <c r="C12" s="30"/>
      <c r="D12" s="33"/>
      <c r="E12" s="232"/>
      <c r="F12" s="94"/>
      <c r="G12" s="95"/>
      <c r="H12" s="32"/>
      <c r="I12" s="32"/>
      <c r="J12" s="30"/>
      <c r="K12" s="30"/>
      <c r="L12" s="30"/>
    </row>
    <row r="13" spans="1:19" ht="17.25" customHeight="1" x14ac:dyDescent="0.3">
      <c r="A13" s="38"/>
      <c r="C13" s="30"/>
      <c r="D13" s="33"/>
      <c r="E13" s="232"/>
      <c r="F13" s="94"/>
      <c r="G13" s="95"/>
      <c r="H13" s="32"/>
      <c r="I13" s="32"/>
      <c r="J13" s="30"/>
      <c r="K13" s="30"/>
      <c r="L13" s="30"/>
    </row>
    <row r="14" spans="1:19" ht="17.25" customHeight="1" x14ac:dyDescent="0.3">
      <c r="A14" s="38"/>
      <c r="C14" s="30"/>
      <c r="D14" s="33"/>
      <c r="E14" s="232"/>
      <c r="F14" s="94"/>
      <c r="G14" s="95"/>
      <c r="H14" s="32"/>
      <c r="I14" s="32"/>
      <c r="J14" s="30"/>
      <c r="K14" s="30"/>
      <c r="L14" s="30"/>
    </row>
    <row r="15" spans="1:19" ht="8.25" customHeight="1" x14ac:dyDescent="0.3">
      <c r="A15" s="38"/>
      <c r="C15" s="30"/>
      <c r="D15" s="36"/>
      <c r="E15" s="36"/>
      <c r="F15" s="36"/>
      <c r="G15" s="36"/>
      <c r="H15" s="36"/>
      <c r="I15" s="36"/>
      <c r="J15" s="30"/>
      <c r="K15" s="30"/>
      <c r="L15" s="30"/>
    </row>
    <row r="16" spans="1:19" ht="17.25" customHeight="1" x14ac:dyDescent="0.3">
      <c r="A16" s="38"/>
      <c r="C16" s="30"/>
      <c r="D16" s="558" t="s">
        <v>930</v>
      </c>
      <c r="E16" s="2"/>
      <c r="F16" s="2"/>
      <c r="G16" s="2"/>
      <c r="H16" s="2"/>
      <c r="I16" s="2"/>
      <c r="J16" s="30" t="s">
        <v>22</v>
      </c>
      <c r="K16" s="30"/>
      <c r="L16" s="30"/>
    </row>
    <row r="17" spans="1:12" ht="6.75" customHeight="1" x14ac:dyDescent="0.3">
      <c r="A17" s="38"/>
      <c r="C17" s="30"/>
      <c r="D17" s="39"/>
      <c r="E17" s="2"/>
      <c r="F17" s="2"/>
      <c r="G17" s="2"/>
      <c r="H17" s="2"/>
      <c r="I17" s="2"/>
      <c r="J17" s="30"/>
      <c r="K17" s="30"/>
      <c r="L17" s="30"/>
    </row>
    <row r="18" spans="1:12" ht="15" customHeight="1" x14ac:dyDescent="0.3">
      <c r="A18" s="38"/>
      <c r="C18" s="30"/>
      <c r="D18" s="32"/>
      <c r="E18" s="719" t="s">
        <v>245</v>
      </c>
      <c r="F18" s="720"/>
      <c r="G18" s="719"/>
      <c r="H18" s="721"/>
      <c r="I18" s="710" t="s">
        <v>197</v>
      </c>
      <c r="J18" s="30"/>
      <c r="K18" s="30"/>
      <c r="L18" s="30"/>
    </row>
    <row r="19" spans="1:12" s="32" customFormat="1" ht="17.25" customHeight="1" x14ac:dyDescent="0.3">
      <c r="A19" s="38"/>
      <c r="B19" s="29"/>
      <c r="E19" s="715" t="s">
        <v>522</v>
      </c>
      <c r="F19" s="715" t="s">
        <v>292</v>
      </c>
      <c r="G19" s="715" t="s">
        <v>26</v>
      </c>
      <c r="H19" s="715" t="s">
        <v>57</v>
      </c>
      <c r="I19" s="713"/>
      <c r="J19" s="30"/>
      <c r="K19" s="30"/>
    </row>
    <row r="20" spans="1:12" s="32" customFormat="1" ht="17.25" customHeight="1" x14ac:dyDescent="0.3">
      <c r="A20" s="38"/>
      <c r="B20" s="29"/>
      <c r="E20" s="716"/>
      <c r="F20" s="716"/>
      <c r="G20" s="716"/>
      <c r="H20" s="716"/>
      <c r="I20" s="714"/>
      <c r="J20" s="30"/>
      <c r="K20" s="30"/>
    </row>
    <row r="21" spans="1:12" s="32" customFormat="1" ht="17.25" customHeight="1" x14ac:dyDescent="0.3">
      <c r="A21" s="38"/>
      <c r="B21" s="29"/>
      <c r="E21" s="232"/>
      <c r="F21" s="94"/>
      <c r="G21" s="95"/>
      <c r="H21" s="40">
        <f>SUM(G21:G26)</f>
        <v>0</v>
      </c>
      <c r="I21" s="336">
        <v>0</v>
      </c>
      <c r="J21" s="30"/>
      <c r="K21" s="30"/>
    </row>
    <row r="22" spans="1:12" s="32" customFormat="1" ht="17.25" customHeight="1" x14ac:dyDescent="0.3">
      <c r="A22" s="38"/>
      <c r="B22" s="29"/>
      <c r="E22" s="232"/>
      <c r="F22" s="94"/>
      <c r="G22" s="95"/>
      <c r="H22" s="41"/>
      <c r="J22" s="30"/>
      <c r="K22" s="30"/>
    </row>
    <row r="23" spans="1:12" s="32" customFormat="1" ht="17.25" customHeight="1" x14ac:dyDescent="0.3">
      <c r="A23" s="38"/>
      <c r="B23" s="29"/>
      <c r="E23" s="232"/>
      <c r="F23" s="94"/>
      <c r="G23" s="95"/>
      <c r="H23" s="41"/>
      <c r="J23" s="30"/>
      <c r="K23" s="30"/>
    </row>
    <row r="24" spans="1:12" s="32" customFormat="1" ht="17.25" customHeight="1" x14ac:dyDescent="0.25">
      <c r="A24" s="38"/>
      <c r="B24" s="29"/>
      <c r="E24" s="232"/>
      <c r="F24" s="94"/>
      <c r="G24" s="95"/>
      <c r="H24" s="41"/>
    </row>
    <row r="25" spans="1:12" s="32" customFormat="1" ht="17.25" customHeight="1" x14ac:dyDescent="0.25">
      <c r="A25" s="38"/>
      <c r="B25" s="29"/>
      <c r="E25" s="232"/>
      <c r="F25" s="94"/>
      <c r="G25" s="95"/>
      <c r="H25" s="41"/>
      <c r="I25" s="41"/>
      <c r="J25" s="41"/>
      <c r="K25" s="41"/>
    </row>
    <row r="26" spans="1:12" s="32" customFormat="1" ht="17.25" customHeight="1" x14ac:dyDescent="0.25">
      <c r="A26" s="38"/>
      <c r="B26" s="29"/>
      <c r="E26" s="232"/>
      <c r="F26" s="94"/>
      <c r="G26" s="95"/>
      <c r="H26" s="41"/>
      <c r="I26" s="41"/>
      <c r="J26" s="41"/>
      <c r="K26" s="41"/>
    </row>
    <row r="27" spans="1:12" s="32" customFormat="1" ht="15.75" customHeight="1" x14ac:dyDescent="0.25">
      <c r="A27" s="38"/>
      <c r="B27" s="29"/>
    </row>
    <row r="28" spans="1:12" x14ac:dyDescent="0.3">
      <c r="A28" s="42"/>
      <c r="C28" s="30"/>
      <c r="D28" s="30"/>
      <c r="E28" s="30"/>
      <c r="F28" s="43"/>
      <c r="G28" s="30"/>
      <c r="H28" s="30"/>
      <c r="I28" s="30"/>
      <c r="J28" s="30"/>
      <c r="K28" s="30"/>
      <c r="L28" s="30"/>
    </row>
    <row r="29" spans="1:12" x14ac:dyDescent="0.3">
      <c r="C29" s="30"/>
      <c r="D29" s="30"/>
      <c r="E29" s="30"/>
      <c r="F29" s="30"/>
      <c r="G29" s="30"/>
      <c r="H29" s="30"/>
      <c r="I29" s="30"/>
      <c r="J29" s="30"/>
      <c r="K29" s="30"/>
      <c r="L29" s="30"/>
    </row>
    <row r="30" spans="1:12" x14ac:dyDescent="0.3">
      <c r="C30" s="30"/>
      <c r="D30" s="30"/>
      <c r="E30" s="30"/>
      <c r="F30" s="30"/>
      <c r="G30" s="30"/>
      <c r="H30" s="30"/>
      <c r="I30" s="30"/>
      <c r="J30" s="30"/>
      <c r="K30" s="30"/>
      <c r="L30" s="30"/>
    </row>
    <row r="31" spans="1:12" x14ac:dyDescent="0.3">
      <c r="C31" s="30"/>
      <c r="D31" s="30"/>
      <c r="E31" s="30"/>
      <c r="F31" s="30"/>
      <c r="G31" s="30"/>
      <c r="H31" s="30"/>
      <c r="I31" s="30"/>
      <c r="J31" s="30"/>
      <c r="K31" s="30"/>
      <c r="L31" s="30"/>
    </row>
    <row r="32" spans="1:12" x14ac:dyDescent="0.3">
      <c r="C32" s="30"/>
      <c r="D32" s="30"/>
      <c r="E32" s="30"/>
      <c r="F32" s="30"/>
      <c r="G32" s="30"/>
      <c r="H32" s="30"/>
      <c r="I32" s="30"/>
      <c r="J32" s="30"/>
      <c r="K32" s="30"/>
      <c r="L32" s="30"/>
    </row>
    <row r="33" spans="3:12" x14ac:dyDescent="0.3">
      <c r="C33" s="30"/>
      <c r="D33" s="30"/>
      <c r="E33" s="30"/>
      <c r="F33" s="30"/>
      <c r="G33" s="30"/>
      <c r="H33" s="30"/>
      <c r="I33" s="30"/>
      <c r="J33" s="30"/>
      <c r="K33" s="30"/>
      <c r="L33" s="30"/>
    </row>
    <row r="34" spans="3:12" x14ac:dyDescent="0.3">
      <c r="C34" s="30"/>
      <c r="D34" s="30"/>
      <c r="E34" s="30"/>
      <c r="F34" s="30"/>
      <c r="G34" s="30"/>
      <c r="H34" s="30"/>
      <c r="I34" s="30"/>
      <c r="J34" s="30"/>
      <c r="K34" s="30"/>
      <c r="L34" s="30"/>
    </row>
    <row r="35" spans="3:12" x14ac:dyDescent="0.3">
      <c r="C35" s="30"/>
      <c r="D35" s="30"/>
      <c r="E35" s="30"/>
      <c r="F35" s="30"/>
      <c r="G35" s="30"/>
      <c r="H35" s="30"/>
      <c r="I35" s="30"/>
      <c r="J35" s="30"/>
      <c r="K35" s="30"/>
      <c r="L35" s="30"/>
    </row>
    <row r="36" spans="3:12" x14ac:dyDescent="0.3">
      <c r="C36" s="30"/>
      <c r="D36" s="30"/>
      <c r="E36" s="30"/>
      <c r="F36" s="30"/>
      <c r="G36" s="30"/>
      <c r="H36" s="30"/>
      <c r="I36" s="30"/>
      <c r="J36" s="30"/>
      <c r="K36" s="30"/>
      <c r="L36" s="30"/>
    </row>
    <row r="37" spans="3:12" x14ac:dyDescent="0.3">
      <c r="C37" s="30"/>
      <c r="D37" s="30"/>
      <c r="E37" s="30"/>
      <c r="F37" s="30"/>
      <c r="G37" s="30"/>
      <c r="H37" s="30"/>
      <c r="I37" s="30"/>
      <c r="J37" s="30"/>
      <c r="K37" s="30"/>
      <c r="L37" s="30"/>
    </row>
    <row r="38" spans="3:12" x14ac:dyDescent="0.3">
      <c r="C38" s="30"/>
      <c r="D38" s="30"/>
      <c r="E38" s="30"/>
      <c r="F38" s="43"/>
      <c r="G38" s="30"/>
      <c r="H38" s="30"/>
      <c r="I38" s="30"/>
      <c r="J38" s="30"/>
      <c r="K38" s="30"/>
      <c r="L38" s="30"/>
    </row>
    <row r="39" spans="3:12" x14ac:dyDescent="0.3">
      <c r="C39" s="30"/>
      <c r="D39" s="30"/>
      <c r="E39" s="30"/>
      <c r="F39" s="43"/>
      <c r="G39" s="30"/>
      <c r="H39" s="30"/>
      <c r="I39" s="30"/>
      <c r="J39" s="30"/>
      <c r="K39" s="30"/>
      <c r="L39" s="30"/>
    </row>
    <row r="40" spans="3:12" x14ac:dyDescent="0.3">
      <c r="C40" s="30"/>
      <c r="D40" s="30"/>
      <c r="E40" s="30"/>
      <c r="F40" s="43"/>
      <c r="G40" s="30"/>
      <c r="H40" s="30"/>
      <c r="I40" s="30"/>
      <c r="J40" s="30"/>
      <c r="K40" s="30"/>
      <c r="L40" s="30"/>
    </row>
    <row r="41" spans="3:12" x14ac:dyDescent="0.3">
      <c r="C41" s="30"/>
      <c r="D41" s="30"/>
      <c r="E41" s="30"/>
      <c r="F41" s="43"/>
      <c r="G41" s="30"/>
      <c r="H41" s="30"/>
      <c r="I41" s="30"/>
      <c r="J41" s="30"/>
      <c r="K41" s="30"/>
      <c r="L41" s="30"/>
    </row>
    <row r="42" spans="3:12" x14ac:dyDescent="0.3">
      <c r="C42" s="30"/>
      <c r="D42" s="30"/>
      <c r="E42" s="30"/>
      <c r="F42" s="43"/>
      <c r="G42" s="30"/>
      <c r="H42" s="30"/>
      <c r="I42" s="30"/>
      <c r="J42" s="30"/>
      <c r="K42" s="30"/>
      <c r="L42" s="30"/>
    </row>
    <row r="43" spans="3:12" x14ac:dyDescent="0.3">
      <c r="C43" s="30"/>
      <c r="D43" s="30"/>
      <c r="E43" s="30"/>
      <c r="F43" s="43"/>
      <c r="G43" s="30"/>
      <c r="H43" s="30"/>
      <c r="I43" s="30"/>
      <c r="J43" s="30"/>
      <c r="K43" s="30"/>
      <c r="L43" s="30"/>
    </row>
    <row r="44" spans="3:12" x14ac:dyDescent="0.3">
      <c r="C44" s="30"/>
      <c r="D44" s="30"/>
      <c r="E44" s="30"/>
      <c r="F44" s="43"/>
      <c r="G44" s="30"/>
      <c r="H44" s="30"/>
      <c r="I44" s="30"/>
      <c r="J44" s="30"/>
      <c r="K44" s="30"/>
      <c r="L44" s="30"/>
    </row>
    <row r="45" spans="3:12" x14ac:dyDescent="0.3">
      <c r="C45" s="30"/>
      <c r="D45" s="30"/>
      <c r="E45" s="30"/>
      <c r="F45" s="43"/>
      <c r="G45" s="30"/>
      <c r="H45" s="30"/>
      <c r="I45" s="30"/>
      <c r="J45" s="30"/>
      <c r="K45" s="30"/>
      <c r="L45" s="30"/>
    </row>
    <row r="46" spans="3:12" x14ac:dyDescent="0.3">
      <c r="C46" s="30"/>
      <c r="D46" s="30"/>
      <c r="E46" s="30"/>
      <c r="F46" s="43"/>
      <c r="G46" s="30"/>
      <c r="H46" s="30"/>
      <c r="I46" s="30"/>
      <c r="J46" s="30"/>
      <c r="K46" s="30"/>
      <c r="L46" s="30"/>
    </row>
    <row r="47" spans="3:12" x14ac:dyDescent="0.3">
      <c r="C47" s="30"/>
      <c r="D47" s="30"/>
      <c r="E47" s="30"/>
      <c r="F47" s="43"/>
      <c r="G47" s="30"/>
      <c r="H47" s="30"/>
      <c r="I47" s="30"/>
      <c r="J47" s="30"/>
      <c r="K47" s="30"/>
      <c r="L47" s="30"/>
    </row>
    <row r="48" spans="3:12" x14ac:dyDescent="0.3">
      <c r="C48" s="30"/>
      <c r="D48" s="30"/>
      <c r="E48" s="30"/>
      <c r="F48" s="43"/>
      <c r="G48" s="30"/>
      <c r="H48" s="30"/>
      <c r="I48" s="30"/>
      <c r="J48" s="30"/>
      <c r="K48" s="30"/>
      <c r="L48" s="30"/>
    </row>
    <row r="49" spans="3:12" x14ac:dyDescent="0.3">
      <c r="C49" s="30"/>
      <c r="D49" s="30"/>
      <c r="E49" s="30"/>
      <c r="F49" s="43"/>
      <c r="G49" s="30"/>
      <c r="H49" s="30"/>
      <c r="I49" s="30"/>
      <c r="J49" s="30"/>
      <c r="K49" s="30"/>
      <c r="L49" s="30"/>
    </row>
    <row r="50" spans="3:12" x14ac:dyDescent="0.3">
      <c r="C50" s="30"/>
      <c r="D50" s="30"/>
      <c r="E50" s="30"/>
      <c r="F50" s="43"/>
      <c r="G50" s="30"/>
      <c r="H50" s="30"/>
      <c r="I50" s="30"/>
      <c r="J50" s="30"/>
      <c r="K50" s="30"/>
      <c r="L50" s="30"/>
    </row>
    <row r="51" spans="3:12" x14ac:dyDescent="0.3">
      <c r="C51" s="30"/>
      <c r="D51" s="30"/>
      <c r="E51" s="30"/>
      <c r="F51" s="43"/>
      <c r="G51" s="30"/>
      <c r="H51" s="30"/>
      <c r="I51" s="30"/>
      <c r="J51" s="30"/>
      <c r="K51" s="30"/>
      <c r="L51" s="30"/>
    </row>
    <row r="52" spans="3:12" x14ac:dyDescent="0.3">
      <c r="C52" s="30"/>
      <c r="D52" s="30"/>
      <c r="E52" s="30"/>
      <c r="F52" s="43"/>
      <c r="G52" s="30"/>
      <c r="H52" s="30"/>
      <c r="I52" s="30"/>
      <c r="J52" s="30"/>
      <c r="K52" s="30"/>
      <c r="L52" s="30"/>
    </row>
    <row r="53" spans="3:12" x14ac:dyDescent="0.3">
      <c r="C53" s="30"/>
      <c r="D53" s="30"/>
      <c r="E53" s="30"/>
      <c r="F53" s="43"/>
      <c r="G53" s="30"/>
      <c r="H53" s="30"/>
      <c r="I53" s="30"/>
      <c r="J53" s="30"/>
      <c r="K53" s="30"/>
      <c r="L53" s="30"/>
    </row>
    <row r="54" spans="3:12" x14ac:dyDescent="0.3">
      <c r="C54" s="30"/>
      <c r="D54" s="30"/>
      <c r="E54" s="30"/>
      <c r="F54" s="43"/>
      <c r="G54" s="30"/>
      <c r="H54" s="30"/>
      <c r="I54" s="30"/>
      <c r="J54" s="30"/>
      <c r="K54" s="30"/>
      <c r="L54" s="30"/>
    </row>
    <row r="55" spans="3:12" x14ac:dyDescent="0.3">
      <c r="C55" s="30"/>
      <c r="D55" s="30"/>
      <c r="E55" s="30"/>
      <c r="F55" s="43"/>
      <c r="G55" s="30"/>
      <c r="H55" s="30"/>
      <c r="I55" s="30"/>
      <c r="J55" s="30"/>
      <c r="K55" s="30"/>
      <c r="L55" s="30"/>
    </row>
    <row r="56" spans="3:12" x14ac:dyDescent="0.3">
      <c r="C56" s="30"/>
      <c r="D56" s="30"/>
      <c r="E56" s="30"/>
      <c r="F56" s="43"/>
      <c r="G56" s="30"/>
      <c r="H56" s="30"/>
      <c r="I56" s="30"/>
      <c r="J56" s="30"/>
      <c r="K56" s="30"/>
      <c r="L56" s="30"/>
    </row>
    <row r="57" spans="3:12" x14ac:dyDescent="0.3">
      <c r="C57" s="30"/>
      <c r="D57" s="30"/>
      <c r="E57" s="30"/>
      <c r="F57" s="43"/>
      <c r="G57" s="30"/>
      <c r="H57" s="30"/>
      <c r="I57" s="30"/>
      <c r="J57" s="30"/>
      <c r="K57" s="30"/>
      <c r="L57" s="30"/>
    </row>
    <row r="58" spans="3:12" x14ac:dyDescent="0.3">
      <c r="C58" s="30"/>
      <c r="D58" s="30"/>
      <c r="E58" s="30"/>
      <c r="F58" s="43"/>
      <c r="G58" s="30"/>
      <c r="H58" s="30"/>
      <c r="I58" s="30"/>
      <c r="J58" s="30"/>
      <c r="K58" s="30"/>
      <c r="L58" s="30"/>
    </row>
    <row r="59" spans="3:12" x14ac:dyDescent="0.3">
      <c r="C59" s="30"/>
      <c r="D59" s="30"/>
      <c r="E59" s="30"/>
      <c r="F59" s="43"/>
      <c r="G59" s="30"/>
      <c r="H59" s="30"/>
      <c r="I59" s="30"/>
      <c r="J59" s="30"/>
      <c r="K59" s="30"/>
      <c r="L59" s="30"/>
    </row>
    <row r="60" spans="3:12" x14ac:dyDescent="0.3">
      <c r="C60" s="30"/>
      <c r="D60" s="30"/>
      <c r="E60" s="30"/>
      <c r="F60" s="43"/>
      <c r="G60" s="30"/>
      <c r="H60" s="30"/>
      <c r="I60" s="30"/>
      <c r="J60" s="30"/>
      <c r="K60" s="30"/>
      <c r="L60" s="30"/>
    </row>
    <row r="61" spans="3:12" x14ac:dyDescent="0.3">
      <c r="C61" s="30"/>
      <c r="D61" s="30"/>
      <c r="E61" s="30"/>
      <c r="F61" s="43"/>
      <c r="G61" s="30"/>
      <c r="H61" s="30"/>
      <c r="I61" s="30"/>
      <c r="J61" s="30"/>
      <c r="K61" s="30"/>
      <c r="L61" s="30"/>
    </row>
    <row r="62" spans="3:12" x14ac:dyDescent="0.3">
      <c r="C62" s="30"/>
      <c r="D62" s="30"/>
      <c r="E62" s="30"/>
      <c r="F62" s="43"/>
      <c r="G62" s="30"/>
      <c r="H62" s="30"/>
      <c r="I62" s="30"/>
      <c r="J62" s="30"/>
      <c r="K62" s="30"/>
      <c r="L62" s="30"/>
    </row>
    <row r="63" spans="3:12" x14ac:dyDescent="0.3">
      <c r="C63" s="30"/>
      <c r="D63" s="30"/>
      <c r="E63" s="30"/>
      <c r="F63" s="43"/>
      <c r="G63" s="30"/>
      <c r="H63" s="30"/>
      <c r="I63" s="30"/>
      <c r="J63" s="30"/>
      <c r="K63" s="30"/>
      <c r="L63" s="30"/>
    </row>
    <row r="64" spans="3:12" x14ac:dyDescent="0.3">
      <c r="C64" s="30"/>
      <c r="D64" s="30"/>
      <c r="E64" s="30"/>
      <c r="F64" s="43"/>
      <c r="G64" s="30"/>
      <c r="H64" s="30"/>
      <c r="I64" s="30"/>
      <c r="J64" s="30"/>
      <c r="K64" s="30"/>
      <c r="L64" s="30"/>
    </row>
    <row r="65" spans="3:12" x14ac:dyDescent="0.3">
      <c r="C65" s="30"/>
      <c r="D65" s="30"/>
      <c r="E65" s="30"/>
      <c r="F65" s="43"/>
      <c r="G65" s="30"/>
      <c r="H65" s="30"/>
      <c r="I65" s="30"/>
      <c r="J65" s="30"/>
      <c r="K65" s="30"/>
      <c r="L65" s="30"/>
    </row>
    <row r="66" spans="3:12" x14ac:dyDescent="0.3">
      <c r="C66" s="30"/>
      <c r="D66" s="30"/>
      <c r="E66" s="30"/>
      <c r="F66" s="43"/>
      <c r="G66" s="30"/>
      <c r="H66" s="30"/>
      <c r="I66" s="30"/>
      <c r="J66" s="30"/>
      <c r="K66" s="30"/>
      <c r="L66" s="30"/>
    </row>
    <row r="67" spans="3:12" x14ac:dyDescent="0.3">
      <c r="C67" s="30"/>
      <c r="D67" s="30"/>
      <c r="E67" s="30"/>
      <c r="F67" s="43"/>
      <c r="G67" s="30"/>
      <c r="H67" s="30"/>
      <c r="I67" s="30"/>
      <c r="J67" s="30"/>
      <c r="K67" s="30"/>
      <c r="L67" s="30"/>
    </row>
    <row r="68" spans="3:12" x14ac:dyDescent="0.3">
      <c r="C68" s="30"/>
      <c r="D68" s="30"/>
      <c r="E68" s="30"/>
      <c r="F68" s="43"/>
      <c r="G68" s="30"/>
      <c r="H68" s="30"/>
      <c r="I68" s="30"/>
      <c r="J68" s="30"/>
      <c r="K68" s="30"/>
      <c r="L68" s="30"/>
    </row>
    <row r="69" spans="3:12" x14ac:dyDescent="0.3">
      <c r="C69" s="30"/>
      <c r="D69" s="30"/>
      <c r="E69" s="30"/>
      <c r="F69" s="43"/>
      <c r="G69" s="30"/>
      <c r="H69" s="30"/>
      <c r="I69" s="30"/>
      <c r="J69" s="30"/>
      <c r="K69" s="30"/>
      <c r="L69" s="30"/>
    </row>
    <row r="70" spans="3:12" x14ac:dyDescent="0.3">
      <c r="C70" s="30"/>
      <c r="D70" s="30"/>
      <c r="E70" s="30"/>
      <c r="F70" s="43"/>
      <c r="G70" s="30"/>
      <c r="H70" s="30"/>
      <c r="I70" s="30"/>
      <c r="J70" s="30"/>
      <c r="K70" s="30"/>
      <c r="L70" s="30"/>
    </row>
    <row r="71" spans="3:12" x14ac:dyDescent="0.3">
      <c r="C71" s="30"/>
      <c r="D71" s="30"/>
      <c r="E71" s="30"/>
      <c r="F71" s="43"/>
      <c r="G71" s="30"/>
      <c r="H71" s="30"/>
      <c r="I71" s="30"/>
      <c r="J71" s="30"/>
      <c r="K71" s="30"/>
      <c r="L71" s="30"/>
    </row>
    <row r="72" spans="3:12" x14ac:dyDescent="0.3">
      <c r="C72" s="30"/>
      <c r="D72" s="30"/>
      <c r="E72" s="30"/>
      <c r="F72" s="43"/>
      <c r="G72" s="30"/>
      <c r="H72" s="30"/>
      <c r="I72" s="30"/>
      <c r="J72" s="30"/>
      <c r="K72" s="30"/>
      <c r="L72" s="30"/>
    </row>
    <row r="73" spans="3:12" x14ac:dyDescent="0.3">
      <c r="C73" s="30"/>
      <c r="D73" s="30"/>
      <c r="E73" s="30"/>
      <c r="F73" s="43"/>
      <c r="G73" s="30"/>
      <c r="H73" s="30"/>
      <c r="I73" s="30"/>
      <c r="J73" s="30"/>
      <c r="K73" s="30"/>
      <c r="L73" s="30"/>
    </row>
    <row r="74" spans="3:12" x14ac:dyDescent="0.3">
      <c r="C74" s="30"/>
      <c r="D74" s="30"/>
      <c r="E74" s="30"/>
      <c r="F74" s="43"/>
      <c r="G74" s="30"/>
      <c r="H74" s="30"/>
      <c r="I74" s="30"/>
      <c r="J74" s="30"/>
      <c r="K74" s="30"/>
      <c r="L74" s="30"/>
    </row>
    <row r="75" spans="3:12" x14ac:dyDescent="0.3">
      <c r="C75" s="30"/>
      <c r="D75" s="30"/>
      <c r="E75" s="30"/>
      <c r="F75" s="43"/>
      <c r="G75" s="30"/>
      <c r="H75" s="30"/>
      <c r="I75" s="30"/>
      <c r="J75" s="30"/>
      <c r="K75" s="30"/>
      <c r="L75" s="30"/>
    </row>
    <row r="76" spans="3:12" x14ac:dyDescent="0.3">
      <c r="C76" s="30"/>
      <c r="D76" s="30"/>
      <c r="E76" s="30"/>
      <c r="F76" s="43"/>
      <c r="G76" s="30"/>
      <c r="H76" s="30"/>
      <c r="I76" s="30"/>
      <c r="J76" s="30"/>
      <c r="K76" s="30"/>
      <c r="L76" s="30"/>
    </row>
    <row r="77" spans="3:12" x14ac:dyDescent="0.3">
      <c r="C77" s="30"/>
      <c r="D77" s="30"/>
      <c r="E77" s="30"/>
      <c r="F77" s="43"/>
      <c r="G77" s="30"/>
      <c r="H77" s="30"/>
      <c r="I77" s="30"/>
      <c r="J77" s="30"/>
      <c r="K77" s="30"/>
      <c r="L77" s="30"/>
    </row>
    <row r="78" spans="3:12" x14ac:dyDescent="0.3">
      <c r="C78" s="30"/>
      <c r="D78" s="30"/>
      <c r="E78" s="30"/>
      <c r="F78" s="43"/>
      <c r="G78" s="30"/>
      <c r="H78" s="30"/>
      <c r="I78" s="30"/>
      <c r="J78" s="30"/>
      <c r="K78" s="30"/>
      <c r="L78" s="30"/>
    </row>
    <row r="79" spans="3:12" x14ac:dyDescent="0.3">
      <c r="C79" s="30"/>
      <c r="D79" s="30"/>
      <c r="E79" s="30"/>
      <c r="F79" s="43"/>
      <c r="G79" s="30"/>
      <c r="H79" s="30"/>
      <c r="I79" s="30"/>
      <c r="J79" s="30"/>
      <c r="K79" s="30"/>
      <c r="L79" s="30"/>
    </row>
    <row r="80" spans="3:12" x14ac:dyDescent="0.3">
      <c r="C80" s="30"/>
      <c r="D80" s="30"/>
      <c r="E80" s="30"/>
      <c r="F80" s="43"/>
      <c r="G80" s="30"/>
      <c r="H80" s="30"/>
      <c r="I80" s="30"/>
      <c r="J80" s="30"/>
      <c r="K80" s="30"/>
      <c r="L80" s="30"/>
    </row>
    <row r="81" spans="3:12" x14ac:dyDescent="0.3">
      <c r="C81" s="30"/>
      <c r="D81" s="30"/>
      <c r="E81" s="30"/>
      <c r="F81" s="43"/>
      <c r="G81" s="30"/>
      <c r="H81" s="30"/>
      <c r="I81" s="30"/>
      <c r="J81" s="30"/>
      <c r="K81" s="30"/>
      <c r="L81" s="30"/>
    </row>
    <row r="82" spans="3:12" x14ac:dyDescent="0.3">
      <c r="C82" s="30"/>
      <c r="D82" s="30"/>
      <c r="E82" s="30"/>
      <c r="F82" s="43"/>
      <c r="G82" s="30"/>
      <c r="H82" s="30"/>
      <c r="I82" s="30"/>
      <c r="J82" s="30"/>
      <c r="K82" s="30"/>
      <c r="L82" s="30"/>
    </row>
    <row r="83" spans="3:12" x14ac:dyDescent="0.3">
      <c r="C83" s="30"/>
      <c r="D83" s="30"/>
      <c r="E83" s="30"/>
      <c r="F83" s="43"/>
      <c r="G83" s="30"/>
      <c r="H83" s="30"/>
      <c r="I83" s="30"/>
      <c r="J83" s="30"/>
      <c r="K83" s="30"/>
      <c r="L83" s="30"/>
    </row>
    <row r="84" spans="3:12" x14ac:dyDescent="0.3">
      <c r="C84" s="30"/>
      <c r="D84" s="30"/>
      <c r="E84" s="30"/>
      <c r="F84" s="43"/>
      <c r="G84" s="30"/>
      <c r="H84" s="30"/>
      <c r="I84" s="30"/>
      <c r="J84" s="30"/>
      <c r="K84" s="30"/>
      <c r="L84" s="30"/>
    </row>
    <row r="85" spans="3:12" x14ac:dyDescent="0.3">
      <c r="C85" s="30"/>
      <c r="D85" s="30"/>
      <c r="E85" s="30"/>
      <c r="F85" s="43"/>
      <c r="G85" s="30"/>
      <c r="H85" s="30"/>
      <c r="I85" s="30"/>
      <c r="J85" s="30"/>
      <c r="K85" s="30"/>
      <c r="L85" s="30"/>
    </row>
    <row r="86" spans="3:12" x14ac:dyDescent="0.3">
      <c r="C86" s="30"/>
      <c r="D86" s="30"/>
      <c r="E86" s="30"/>
      <c r="F86" s="43"/>
      <c r="G86" s="30"/>
      <c r="H86" s="30"/>
      <c r="I86" s="30"/>
      <c r="J86" s="30"/>
      <c r="K86" s="30"/>
      <c r="L86" s="30"/>
    </row>
    <row r="87" spans="3:12" x14ac:dyDescent="0.3">
      <c r="C87" s="30"/>
      <c r="D87" s="30"/>
      <c r="E87" s="30"/>
      <c r="F87" s="43"/>
      <c r="G87" s="30"/>
      <c r="H87" s="30"/>
      <c r="I87" s="30"/>
      <c r="J87" s="30"/>
      <c r="K87" s="30"/>
      <c r="L87" s="30"/>
    </row>
    <row r="88" spans="3:12" x14ac:dyDescent="0.3">
      <c r="C88" s="30"/>
      <c r="D88" s="30"/>
      <c r="E88" s="30"/>
      <c r="F88" s="43"/>
      <c r="G88" s="30"/>
      <c r="H88" s="30"/>
      <c r="I88" s="30"/>
      <c r="J88" s="30"/>
      <c r="K88" s="30"/>
      <c r="L88" s="30"/>
    </row>
    <row r="89" spans="3:12" x14ac:dyDescent="0.3">
      <c r="C89" s="30"/>
      <c r="D89" s="30"/>
      <c r="E89" s="30"/>
      <c r="F89" s="43"/>
      <c r="G89" s="30"/>
      <c r="H89" s="30"/>
      <c r="I89" s="30"/>
      <c r="J89" s="30"/>
      <c r="K89" s="30"/>
      <c r="L89" s="30"/>
    </row>
    <row r="90" spans="3:12" x14ac:dyDescent="0.3">
      <c r="C90" s="30"/>
      <c r="D90" s="30"/>
      <c r="E90" s="30"/>
      <c r="F90" s="43"/>
      <c r="G90" s="30"/>
      <c r="H90" s="30"/>
      <c r="I90" s="30"/>
      <c r="J90" s="30"/>
      <c r="K90" s="30"/>
      <c r="L90" s="30"/>
    </row>
    <row r="91" spans="3:12" x14ac:dyDescent="0.3">
      <c r="C91" s="30"/>
      <c r="D91" s="30"/>
      <c r="E91" s="30"/>
      <c r="F91" s="43"/>
      <c r="G91" s="30"/>
      <c r="H91" s="30"/>
      <c r="I91" s="30"/>
      <c r="J91" s="30"/>
      <c r="K91" s="30"/>
      <c r="L91" s="30"/>
    </row>
    <row r="92" spans="3:12" x14ac:dyDescent="0.3">
      <c r="C92" s="30"/>
      <c r="D92" s="30"/>
      <c r="E92" s="30"/>
      <c r="F92" s="43"/>
      <c r="G92" s="30"/>
      <c r="H92" s="30"/>
      <c r="I92" s="30"/>
      <c r="J92" s="30"/>
      <c r="K92" s="30"/>
      <c r="L92" s="30"/>
    </row>
    <row r="93" spans="3:12" x14ac:dyDescent="0.3">
      <c r="C93" s="30"/>
      <c r="D93" s="30"/>
      <c r="E93" s="30"/>
      <c r="F93" s="43"/>
      <c r="G93" s="30"/>
      <c r="H93" s="30"/>
      <c r="I93" s="30"/>
      <c r="J93" s="30"/>
      <c r="K93" s="30"/>
      <c r="L93" s="30"/>
    </row>
    <row r="94" spans="3:12" x14ac:dyDescent="0.3">
      <c r="C94" s="30"/>
      <c r="D94" s="30"/>
      <c r="E94" s="30"/>
      <c r="F94" s="43"/>
      <c r="G94" s="30"/>
      <c r="H94" s="30"/>
      <c r="I94" s="30"/>
      <c r="J94" s="30"/>
      <c r="K94" s="30"/>
      <c r="L94" s="30"/>
    </row>
    <row r="95" spans="3:12" x14ac:dyDescent="0.3">
      <c r="C95" s="30"/>
      <c r="D95" s="30"/>
      <c r="E95" s="30"/>
      <c r="F95" s="43"/>
      <c r="G95" s="30"/>
      <c r="H95" s="30"/>
      <c r="I95" s="30"/>
      <c r="J95" s="30"/>
      <c r="K95" s="30"/>
      <c r="L95" s="30"/>
    </row>
    <row r="96" spans="3:12" x14ac:dyDescent="0.3">
      <c r="C96" s="30"/>
      <c r="D96" s="30"/>
      <c r="E96" s="30"/>
      <c r="F96" s="43"/>
      <c r="G96" s="30"/>
      <c r="H96" s="30"/>
      <c r="I96" s="30"/>
      <c r="J96" s="30"/>
      <c r="K96" s="30"/>
      <c r="L96" s="30"/>
    </row>
    <row r="97" spans="3:12" x14ac:dyDescent="0.3">
      <c r="C97" s="30"/>
      <c r="D97" s="30"/>
      <c r="E97" s="30"/>
      <c r="F97" s="43"/>
      <c r="G97" s="30"/>
      <c r="H97" s="30"/>
      <c r="I97" s="30"/>
      <c r="J97" s="30"/>
      <c r="K97" s="30"/>
      <c r="L97" s="30"/>
    </row>
    <row r="98" spans="3:12" x14ac:dyDescent="0.3">
      <c r="C98" s="30"/>
      <c r="D98" s="30"/>
      <c r="E98" s="30"/>
      <c r="F98" s="43"/>
      <c r="G98" s="30"/>
      <c r="H98" s="30"/>
      <c r="I98" s="30"/>
      <c r="J98" s="30"/>
      <c r="K98" s="30"/>
      <c r="L98" s="30"/>
    </row>
    <row r="99" spans="3:12" x14ac:dyDescent="0.3">
      <c r="C99" s="30"/>
      <c r="D99" s="30"/>
      <c r="E99" s="30"/>
      <c r="F99" s="43"/>
      <c r="G99" s="30"/>
      <c r="H99" s="30"/>
      <c r="I99" s="30"/>
      <c r="J99" s="30"/>
      <c r="K99" s="30"/>
      <c r="L99" s="30"/>
    </row>
    <row r="100" spans="3:12" x14ac:dyDescent="0.3">
      <c r="C100" s="30"/>
      <c r="D100" s="30"/>
      <c r="E100" s="30"/>
      <c r="F100" s="43"/>
      <c r="G100" s="30"/>
      <c r="H100" s="30"/>
      <c r="I100" s="30"/>
      <c r="J100" s="30"/>
      <c r="K100" s="30"/>
      <c r="L100" s="30"/>
    </row>
    <row r="101" spans="3:12" x14ac:dyDescent="0.3">
      <c r="C101" s="30"/>
      <c r="D101" s="30"/>
      <c r="E101" s="30"/>
      <c r="F101" s="43"/>
      <c r="G101" s="30"/>
      <c r="H101" s="30"/>
      <c r="I101" s="30"/>
      <c r="J101" s="30"/>
      <c r="K101" s="30"/>
      <c r="L101" s="30"/>
    </row>
    <row r="102" spans="3:12" x14ac:dyDescent="0.3">
      <c r="C102" s="30"/>
      <c r="D102" s="30"/>
      <c r="E102" s="30"/>
      <c r="F102" s="43"/>
      <c r="G102" s="30"/>
      <c r="H102" s="30"/>
      <c r="I102" s="30"/>
      <c r="J102" s="30"/>
      <c r="K102" s="30"/>
      <c r="L102" s="30"/>
    </row>
    <row r="103" spans="3:12" x14ac:dyDescent="0.3">
      <c r="C103" s="30"/>
      <c r="D103" s="30"/>
      <c r="E103" s="30"/>
      <c r="F103" s="43"/>
      <c r="G103" s="30"/>
      <c r="H103" s="30"/>
      <c r="I103" s="30"/>
      <c r="J103" s="30"/>
      <c r="K103" s="30"/>
      <c r="L103" s="30"/>
    </row>
    <row r="104" spans="3:12" x14ac:dyDescent="0.3">
      <c r="C104" s="30"/>
      <c r="D104" s="30"/>
      <c r="E104" s="30"/>
      <c r="F104" s="43"/>
      <c r="G104" s="30"/>
      <c r="H104" s="30"/>
      <c r="I104" s="30"/>
      <c r="J104" s="30"/>
      <c r="K104" s="30"/>
      <c r="L104" s="30"/>
    </row>
    <row r="105" spans="3:12" x14ac:dyDescent="0.3">
      <c r="C105" s="30"/>
      <c r="D105" s="30"/>
      <c r="E105" s="30"/>
      <c r="F105" s="43"/>
      <c r="G105" s="30"/>
      <c r="H105" s="30"/>
      <c r="I105" s="30"/>
      <c r="J105" s="30"/>
      <c r="K105" s="30"/>
      <c r="L105" s="30"/>
    </row>
    <row r="106" spans="3:12" x14ac:dyDescent="0.3">
      <c r="C106" s="30"/>
      <c r="D106" s="30"/>
      <c r="E106" s="30"/>
      <c r="F106" s="43"/>
      <c r="G106" s="30"/>
      <c r="H106" s="30"/>
      <c r="I106" s="30"/>
      <c r="J106" s="30"/>
      <c r="K106" s="30"/>
      <c r="L106" s="30"/>
    </row>
    <row r="107" spans="3:12" x14ac:dyDescent="0.3">
      <c r="C107" s="30"/>
      <c r="D107" s="30"/>
      <c r="E107" s="30"/>
      <c r="F107" s="43"/>
      <c r="G107" s="30"/>
      <c r="H107" s="30"/>
      <c r="I107" s="30"/>
      <c r="J107" s="30"/>
      <c r="K107" s="30"/>
      <c r="L107" s="30"/>
    </row>
    <row r="108" spans="3:12" x14ac:dyDescent="0.3">
      <c r="C108" s="30"/>
      <c r="D108" s="30"/>
      <c r="E108" s="30"/>
      <c r="F108" s="43"/>
      <c r="G108" s="30"/>
      <c r="H108" s="30"/>
      <c r="I108" s="30"/>
      <c r="J108" s="30"/>
      <c r="K108" s="30"/>
      <c r="L108" s="30"/>
    </row>
    <row r="109" spans="3:12" x14ac:dyDescent="0.3">
      <c r="C109" s="30"/>
      <c r="D109" s="30"/>
      <c r="E109" s="30"/>
      <c r="F109" s="43"/>
      <c r="G109" s="30"/>
      <c r="H109" s="30"/>
      <c r="I109" s="30"/>
      <c r="J109" s="30"/>
      <c r="K109" s="30"/>
      <c r="L109" s="30"/>
    </row>
    <row r="110" spans="3:12" x14ac:dyDescent="0.3">
      <c r="C110" s="30"/>
      <c r="D110" s="30"/>
      <c r="E110" s="30"/>
      <c r="F110" s="43"/>
      <c r="G110" s="30"/>
      <c r="H110" s="30"/>
      <c r="I110" s="30"/>
      <c r="J110" s="30"/>
      <c r="K110" s="30"/>
      <c r="L110" s="30"/>
    </row>
    <row r="111" spans="3:12" x14ac:dyDescent="0.3">
      <c r="C111" s="30"/>
      <c r="D111" s="30"/>
      <c r="E111" s="30"/>
      <c r="F111" s="43"/>
      <c r="G111" s="30"/>
      <c r="H111" s="30"/>
      <c r="I111" s="30"/>
      <c r="J111" s="30"/>
      <c r="K111" s="30"/>
      <c r="L111" s="30"/>
    </row>
    <row r="112" spans="3:12" x14ac:dyDescent="0.3">
      <c r="C112" s="30"/>
      <c r="D112" s="30"/>
      <c r="E112" s="30"/>
      <c r="F112" s="43"/>
      <c r="G112" s="30"/>
      <c r="H112" s="30"/>
      <c r="I112" s="30"/>
      <c r="J112" s="30"/>
      <c r="K112" s="30"/>
      <c r="L112" s="30"/>
    </row>
    <row r="113" spans="3:12" x14ac:dyDescent="0.3">
      <c r="C113" s="30"/>
      <c r="D113" s="30"/>
      <c r="E113" s="30"/>
      <c r="F113" s="43"/>
      <c r="G113" s="30"/>
      <c r="H113" s="30"/>
      <c r="I113" s="30"/>
      <c r="J113" s="30"/>
      <c r="K113" s="30"/>
      <c r="L113" s="30"/>
    </row>
    <row r="114" spans="3:12" x14ac:dyDescent="0.3">
      <c r="C114" s="30"/>
      <c r="D114" s="30"/>
      <c r="E114" s="30"/>
      <c r="F114" s="43"/>
      <c r="G114" s="30"/>
      <c r="H114" s="30"/>
      <c r="I114" s="30"/>
      <c r="J114" s="30"/>
      <c r="K114" s="30"/>
      <c r="L114" s="30"/>
    </row>
    <row r="115" spans="3:12" x14ac:dyDescent="0.3">
      <c r="C115" s="30"/>
      <c r="D115" s="30"/>
      <c r="E115" s="30"/>
      <c r="F115" s="43"/>
      <c r="G115" s="30"/>
      <c r="H115" s="30"/>
      <c r="I115" s="30"/>
      <c r="J115" s="30"/>
      <c r="K115" s="30"/>
      <c r="L115" s="30"/>
    </row>
    <row r="116" spans="3:12" x14ac:dyDescent="0.3">
      <c r="C116" s="30"/>
      <c r="D116" s="30"/>
      <c r="E116" s="30"/>
      <c r="F116" s="43"/>
      <c r="G116" s="30"/>
      <c r="H116" s="30"/>
      <c r="I116" s="30"/>
      <c r="J116" s="30"/>
      <c r="K116" s="30"/>
      <c r="L116" s="30"/>
    </row>
    <row r="117" spans="3:12" x14ac:dyDescent="0.3">
      <c r="C117" s="30"/>
      <c r="D117" s="30"/>
      <c r="E117" s="30"/>
      <c r="F117" s="43"/>
      <c r="G117" s="30"/>
      <c r="H117" s="30"/>
      <c r="I117" s="30"/>
      <c r="J117" s="30"/>
      <c r="K117" s="30"/>
      <c r="L117" s="30"/>
    </row>
    <row r="118" spans="3:12" x14ac:dyDescent="0.3">
      <c r="C118" s="30"/>
      <c r="D118" s="30"/>
      <c r="E118" s="30"/>
      <c r="F118" s="43"/>
      <c r="G118" s="30"/>
      <c r="H118" s="30"/>
      <c r="I118" s="30"/>
      <c r="J118" s="30"/>
      <c r="K118" s="30"/>
      <c r="L118" s="30"/>
    </row>
    <row r="119" spans="3:12" x14ac:dyDescent="0.3">
      <c r="C119" s="30"/>
      <c r="D119" s="30"/>
      <c r="E119" s="30"/>
      <c r="F119" s="43"/>
      <c r="G119" s="30"/>
      <c r="H119" s="30"/>
      <c r="I119" s="30"/>
      <c r="J119" s="30"/>
      <c r="K119" s="30"/>
      <c r="L119" s="30"/>
    </row>
    <row r="120" spans="3:12" x14ac:dyDescent="0.3">
      <c r="C120" s="30"/>
      <c r="D120" s="30"/>
      <c r="E120" s="30"/>
      <c r="F120" s="43"/>
      <c r="G120" s="30"/>
      <c r="H120" s="30"/>
      <c r="I120" s="30"/>
      <c r="J120" s="30"/>
      <c r="K120" s="30"/>
      <c r="L120" s="30"/>
    </row>
    <row r="121" spans="3:12" x14ac:dyDescent="0.3">
      <c r="C121" s="30"/>
      <c r="D121" s="30"/>
      <c r="E121" s="30"/>
      <c r="F121" s="43"/>
      <c r="G121" s="30"/>
      <c r="H121" s="30"/>
      <c r="I121" s="30"/>
      <c r="J121" s="30"/>
      <c r="K121" s="30"/>
      <c r="L121" s="30"/>
    </row>
    <row r="122" spans="3:12" x14ac:dyDescent="0.3">
      <c r="C122" s="30"/>
      <c r="D122" s="30"/>
      <c r="E122" s="30"/>
      <c r="F122" s="43"/>
      <c r="G122" s="30"/>
      <c r="H122" s="30"/>
      <c r="I122" s="30"/>
      <c r="J122" s="30"/>
      <c r="K122" s="30"/>
      <c r="L122" s="30"/>
    </row>
    <row r="123" spans="3:12" x14ac:dyDescent="0.3">
      <c r="C123" s="30"/>
      <c r="D123" s="30"/>
      <c r="E123" s="30"/>
      <c r="F123" s="43"/>
      <c r="G123" s="30"/>
      <c r="H123" s="30"/>
      <c r="I123" s="30"/>
      <c r="J123" s="30"/>
      <c r="K123" s="30"/>
      <c r="L123" s="30"/>
    </row>
    <row r="124" spans="3:12" x14ac:dyDescent="0.3">
      <c r="C124" s="30"/>
      <c r="D124" s="30"/>
      <c r="E124" s="30"/>
      <c r="F124" s="43"/>
      <c r="G124" s="30"/>
      <c r="H124" s="30"/>
      <c r="I124" s="30"/>
      <c r="J124" s="30"/>
      <c r="K124" s="30"/>
      <c r="L124" s="30"/>
    </row>
    <row r="125" spans="3:12" x14ac:dyDescent="0.3">
      <c r="C125" s="30"/>
      <c r="D125" s="30"/>
      <c r="E125" s="30"/>
      <c r="F125" s="43"/>
      <c r="G125" s="30"/>
      <c r="H125" s="30"/>
      <c r="I125" s="30"/>
      <c r="J125" s="30"/>
      <c r="K125" s="30"/>
      <c r="L125" s="30"/>
    </row>
    <row r="126" spans="3:12" x14ac:dyDescent="0.3">
      <c r="C126" s="30"/>
      <c r="D126" s="30"/>
      <c r="E126" s="30"/>
      <c r="F126" s="43"/>
      <c r="G126" s="30"/>
      <c r="H126" s="30"/>
      <c r="I126" s="30"/>
      <c r="J126" s="30"/>
      <c r="K126" s="30"/>
      <c r="L126" s="30"/>
    </row>
    <row r="127" spans="3:12" x14ac:dyDescent="0.3">
      <c r="C127" s="30"/>
      <c r="D127" s="30"/>
      <c r="E127" s="30"/>
      <c r="F127" s="43"/>
      <c r="G127" s="30"/>
      <c r="H127" s="30"/>
      <c r="I127" s="30"/>
      <c r="J127" s="30"/>
      <c r="K127" s="30"/>
      <c r="L127" s="30"/>
    </row>
    <row r="128" spans="3:12" x14ac:dyDescent="0.3">
      <c r="C128" s="30"/>
      <c r="D128" s="30"/>
      <c r="E128" s="30"/>
      <c r="F128" s="43"/>
      <c r="G128" s="30"/>
      <c r="H128" s="30"/>
      <c r="I128" s="30"/>
      <c r="J128" s="30"/>
      <c r="K128" s="30"/>
      <c r="L128" s="30"/>
    </row>
    <row r="129" spans="3:12" x14ac:dyDescent="0.3">
      <c r="C129" s="30"/>
      <c r="D129" s="30"/>
      <c r="E129" s="30"/>
      <c r="F129" s="43"/>
      <c r="G129" s="30"/>
      <c r="H129" s="30"/>
      <c r="I129" s="30"/>
      <c r="J129" s="30"/>
      <c r="K129" s="30"/>
      <c r="L129" s="30"/>
    </row>
    <row r="130" spans="3:12" x14ac:dyDescent="0.3">
      <c r="C130" s="30"/>
      <c r="D130" s="30"/>
      <c r="E130" s="30"/>
      <c r="F130" s="43"/>
      <c r="G130" s="30"/>
      <c r="H130" s="30"/>
      <c r="I130" s="30"/>
      <c r="J130" s="30"/>
      <c r="K130" s="30"/>
      <c r="L130" s="30"/>
    </row>
    <row r="131" spans="3:12" x14ac:dyDescent="0.3">
      <c r="C131" s="30"/>
      <c r="D131" s="30"/>
      <c r="E131" s="30"/>
      <c r="F131" s="43"/>
      <c r="G131" s="30"/>
      <c r="H131" s="30"/>
      <c r="I131" s="30"/>
      <c r="J131" s="30"/>
      <c r="K131" s="30"/>
      <c r="L131" s="30"/>
    </row>
    <row r="132" spans="3:12" x14ac:dyDescent="0.3">
      <c r="C132" s="30"/>
      <c r="D132" s="30"/>
      <c r="E132" s="30"/>
      <c r="F132" s="43"/>
      <c r="G132" s="30"/>
      <c r="H132" s="30"/>
      <c r="I132" s="30"/>
      <c r="J132" s="30"/>
      <c r="K132" s="30"/>
      <c r="L132" s="30"/>
    </row>
    <row r="133" spans="3:12" x14ac:dyDescent="0.3">
      <c r="C133" s="30"/>
      <c r="D133" s="30"/>
      <c r="E133" s="30"/>
      <c r="F133" s="43"/>
      <c r="G133" s="30"/>
      <c r="H133" s="30"/>
      <c r="I133" s="30"/>
      <c r="J133" s="30"/>
      <c r="K133" s="30"/>
      <c r="L133" s="30"/>
    </row>
    <row r="134" spans="3:12" x14ac:dyDescent="0.3">
      <c r="C134" s="30"/>
      <c r="D134" s="30"/>
      <c r="E134" s="30"/>
      <c r="F134" s="43"/>
      <c r="G134" s="30"/>
      <c r="H134" s="30"/>
      <c r="I134" s="30"/>
      <c r="J134" s="30"/>
      <c r="K134" s="30"/>
      <c r="L134" s="30"/>
    </row>
    <row r="135" spans="3:12" x14ac:dyDescent="0.3">
      <c r="C135" s="30"/>
      <c r="D135" s="30"/>
      <c r="E135" s="30"/>
      <c r="F135" s="43"/>
      <c r="G135" s="30"/>
      <c r="H135" s="30"/>
      <c r="I135" s="30"/>
      <c r="J135" s="30"/>
      <c r="K135" s="30"/>
      <c r="L135" s="30"/>
    </row>
    <row r="136" spans="3:12" x14ac:dyDescent="0.3">
      <c r="C136" s="30"/>
      <c r="D136" s="30"/>
      <c r="E136" s="30"/>
      <c r="F136" s="43"/>
      <c r="G136" s="30"/>
      <c r="H136" s="30"/>
      <c r="I136" s="30"/>
      <c r="J136" s="30"/>
      <c r="K136" s="30"/>
      <c r="L136" s="30"/>
    </row>
    <row r="137" spans="3:12" x14ac:dyDescent="0.3">
      <c r="C137" s="30"/>
      <c r="D137" s="30"/>
      <c r="E137" s="30"/>
      <c r="F137" s="43"/>
      <c r="G137" s="30"/>
      <c r="H137" s="30"/>
      <c r="I137" s="30"/>
      <c r="J137" s="30"/>
      <c r="K137" s="30"/>
      <c r="L137" s="30"/>
    </row>
    <row r="138" spans="3:12" x14ac:dyDescent="0.3">
      <c r="C138" s="30"/>
      <c r="D138" s="30"/>
      <c r="E138" s="30"/>
      <c r="F138" s="43"/>
      <c r="G138" s="30"/>
      <c r="H138" s="30"/>
      <c r="I138" s="30"/>
      <c r="J138" s="30"/>
      <c r="K138" s="30"/>
      <c r="L138" s="30"/>
    </row>
    <row r="139" spans="3:12" x14ac:dyDescent="0.3">
      <c r="C139" s="30"/>
      <c r="D139" s="30"/>
      <c r="E139" s="30"/>
      <c r="F139" s="43"/>
      <c r="G139" s="30"/>
      <c r="H139" s="30"/>
      <c r="I139" s="30"/>
      <c r="J139" s="30"/>
      <c r="K139" s="30"/>
      <c r="L139" s="30"/>
    </row>
    <row r="140" spans="3:12" x14ac:dyDescent="0.3">
      <c r="C140" s="30"/>
      <c r="D140" s="30"/>
      <c r="E140" s="30"/>
      <c r="F140" s="43"/>
      <c r="G140" s="30"/>
      <c r="H140" s="30"/>
      <c r="I140" s="30"/>
      <c r="J140" s="30"/>
      <c r="K140" s="30"/>
      <c r="L140" s="30"/>
    </row>
    <row r="141" spans="3:12" x14ac:dyDescent="0.3">
      <c r="C141" s="30"/>
      <c r="D141" s="30"/>
      <c r="E141" s="30"/>
      <c r="F141" s="43"/>
      <c r="G141" s="30"/>
      <c r="H141" s="30"/>
      <c r="I141" s="30"/>
      <c r="J141" s="30"/>
      <c r="K141" s="30"/>
      <c r="L141" s="30"/>
    </row>
    <row r="142" spans="3:12" x14ac:dyDescent="0.3">
      <c r="C142" s="30"/>
      <c r="D142" s="30"/>
      <c r="E142" s="30"/>
      <c r="F142" s="43"/>
      <c r="G142" s="30"/>
      <c r="H142" s="30"/>
      <c r="I142" s="30"/>
      <c r="J142" s="30"/>
      <c r="K142" s="30"/>
      <c r="L142" s="30"/>
    </row>
    <row r="143" spans="3:12" x14ac:dyDescent="0.3">
      <c r="C143" s="30"/>
      <c r="D143" s="30"/>
      <c r="E143" s="30"/>
      <c r="F143" s="43"/>
      <c r="G143" s="30"/>
      <c r="H143" s="30"/>
      <c r="I143" s="30"/>
      <c r="J143" s="30"/>
      <c r="K143" s="30"/>
      <c r="L143" s="30"/>
    </row>
    <row r="144" spans="3:12" x14ac:dyDescent="0.3">
      <c r="C144" s="30"/>
      <c r="D144" s="46"/>
      <c r="E144" s="46"/>
      <c r="F144" s="46"/>
      <c r="G144" s="46"/>
      <c r="H144" s="46"/>
      <c r="I144" s="46"/>
      <c r="J144" s="46"/>
      <c r="K144" s="46"/>
      <c r="L144" s="30"/>
    </row>
    <row r="145" spans="3:12" x14ac:dyDescent="0.3">
      <c r="C145" s="30"/>
      <c r="D145" s="46"/>
      <c r="E145" s="46"/>
      <c r="F145" s="46"/>
      <c r="G145" s="46"/>
      <c r="H145" s="46"/>
      <c r="I145" s="46"/>
      <c r="J145" s="46"/>
      <c r="K145" s="46"/>
      <c r="L145" s="30"/>
    </row>
    <row r="146" spans="3:12" x14ac:dyDescent="0.3">
      <c r="C146" s="30"/>
      <c r="D146" s="30"/>
      <c r="E146" s="30"/>
      <c r="F146" s="43"/>
      <c r="G146" s="30"/>
      <c r="H146" s="30"/>
      <c r="I146" s="30"/>
      <c r="J146" s="30"/>
      <c r="K146" s="30"/>
      <c r="L146" s="30"/>
    </row>
    <row r="147" spans="3:12" x14ac:dyDescent="0.3">
      <c r="C147" s="30"/>
      <c r="D147" s="30"/>
      <c r="E147" s="30"/>
      <c r="F147" s="43"/>
      <c r="G147" s="30"/>
      <c r="H147" s="30"/>
      <c r="I147" s="30"/>
      <c r="J147" s="30"/>
      <c r="K147" s="30"/>
      <c r="L147" s="30"/>
    </row>
    <row r="148" spans="3:12" x14ac:dyDescent="0.3">
      <c r="C148" s="30"/>
      <c r="D148" s="30"/>
      <c r="E148" s="30"/>
      <c r="F148" s="43"/>
      <c r="G148" s="30"/>
      <c r="H148" s="30"/>
      <c r="I148" s="30"/>
      <c r="J148" s="30"/>
      <c r="K148" s="30"/>
      <c r="L148" s="30"/>
    </row>
    <row r="149" spans="3:12" x14ac:dyDescent="0.3">
      <c r="C149" s="30"/>
      <c r="D149" s="30"/>
      <c r="E149" s="30"/>
      <c r="F149" s="43"/>
      <c r="G149" s="30"/>
      <c r="H149" s="30"/>
      <c r="I149" s="30"/>
      <c r="J149" s="30"/>
      <c r="K149" s="30"/>
      <c r="L149" s="30"/>
    </row>
    <row r="150" spans="3:12" x14ac:dyDescent="0.3">
      <c r="C150" s="30"/>
      <c r="D150" s="30"/>
      <c r="E150" s="30"/>
      <c r="F150" s="43"/>
      <c r="G150" s="30"/>
      <c r="H150" s="30"/>
      <c r="I150" s="30"/>
      <c r="J150" s="30"/>
      <c r="K150" s="30"/>
      <c r="L150" s="30"/>
    </row>
    <row r="151" spans="3:12" x14ac:dyDescent="0.3">
      <c r="C151" s="30"/>
      <c r="D151" s="30"/>
      <c r="E151" s="30"/>
      <c r="F151" s="43"/>
      <c r="G151" s="30"/>
      <c r="H151" s="30"/>
      <c r="I151" s="30"/>
      <c r="J151" s="30"/>
      <c r="K151" s="30"/>
      <c r="L151" s="30"/>
    </row>
    <row r="152" spans="3:12" x14ac:dyDescent="0.3">
      <c r="C152" s="30"/>
      <c r="D152" s="30"/>
      <c r="E152" s="30"/>
      <c r="F152" s="43"/>
      <c r="G152" s="30"/>
      <c r="H152" s="30"/>
      <c r="I152" s="30"/>
      <c r="J152" s="30"/>
      <c r="K152" s="30"/>
      <c r="L152" s="30"/>
    </row>
    <row r="153" spans="3:12" x14ac:dyDescent="0.3">
      <c r="C153" s="30"/>
      <c r="D153" s="30"/>
      <c r="E153" s="30"/>
      <c r="F153" s="43"/>
      <c r="G153" s="30"/>
      <c r="H153" s="30"/>
      <c r="I153" s="30"/>
      <c r="J153" s="30"/>
      <c r="K153" s="30"/>
      <c r="L153" s="30"/>
    </row>
    <row r="154" spans="3:12" x14ac:dyDescent="0.3">
      <c r="C154" s="30"/>
      <c r="D154" s="30"/>
      <c r="E154" s="30"/>
      <c r="F154" s="43"/>
      <c r="G154" s="30"/>
      <c r="H154" s="30"/>
      <c r="I154" s="30"/>
      <c r="J154" s="30"/>
      <c r="K154" s="30"/>
      <c r="L154" s="30"/>
    </row>
    <row r="155" spans="3:12" x14ac:dyDescent="0.3">
      <c r="C155" s="30"/>
      <c r="D155" s="30"/>
      <c r="E155" s="30"/>
      <c r="F155" s="43"/>
      <c r="G155" s="30"/>
      <c r="H155" s="30"/>
      <c r="I155" s="30"/>
      <c r="J155" s="30"/>
      <c r="K155" s="30"/>
      <c r="L155" s="30"/>
    </row>
    <row r="156" spans="3:12" x14ac:dyDescent="0.3">
      <c r="C156" s="30"/>
      <c r="D156" s="30"/>
      <c r="E156" s="30"/>
      <c r="F156" s="43"/>
      <c r="G156" s="30"/>
      <c r="H156" s="30"/>
      <c r="I156" s="30"/>
      <c r="J156" s="30"/>
      <c r="K156" s="30"/>
      <c r="L156" s="30"/>
    </row>
    <row r="157" spans="3:12" x14ac:dyDescent="0.3">
      <c r="C157" s="30"/>
      <c r="D157" s="30"/>
      <c r="E157" s="30"/>
      <c r="F157" s="43"/>
      <c r="G157" s="30"/>
      <c r="H157" s="30"/>
      <c r="I157" s="30"/>
      <c r="J157" s="30"/>
      <c r="K157" s="30"/>
      <c r="L157" s="30"/>
    </row>
    <row r="158" spans="3:12" x14ac:dyDescent="0.3">
      <c r="C158" s="30"/>
      <c r="D158" s="30"/>
      <c r="E158" s="30"/>
      <c r="F158" s="43"/>
      <c r="G158" s="30"/>
      <c r="H158" s="30"/>
      <c r="I158" s="30"/>
      <c r="J158" s="30"/>
      <c r="K158" s="30"/>
      <c r="L158" s="30"/>
    </row>
    <row r="159" spans="3:12" x14ac:dyDescent="0.3">
      <c r="C159" s="30"/>
      <c r="D159" s="30"/>
      <c r="E159" s="30"/>
      <c r="F159" s="43"/>
      <c r="G159" s="30"/>
      <c r="H159" s="30"/>
      <c r="I159" s="30"/>
      <c r="J159" s="30"/>
      <c r="K159" s="30"/>
      <c r="L159" s="30"/>
    </row>
    <row r="160" spans="3:12" x14ac:dyDescent="0.3">
      <c r="C160" s="30"/>
      <c r="D160" s="30"/>
      <c r="E160" s="30"/>
      <c r="F160" s="43"/>
      <c r="G160" s="30"/>
      <c r="H160" s="30"/>
      <c r="I160" s="30"/>
      <c r="J160" s="30"/>
      <c r="K160" s="30"/>
      <c r="L160" s="30"/>
    </row>
    <row r="161" spans="3:12" x14ac:dyDescent="0.3">
      <c r="C161" s="30"/>
      <c r="D161" s="30"/>
      <c r="E161" s="30"/>
      <c r="F161" s="43"/>
      <c r="G161" s="30"/>
      <c r="H161" s="30"/>
      <c r="I161" s="30"/>
      <c r="J161" s="30"/>
      <c r="K161" s="30"/>
      <c r="L161" s="30"/>
    </row>
    <row r="162" spans="3:12" x14ac:dyDescent="0.3">
      <c r="C162" s="30"/>
      <c r="D162" s="30"/>
      <c r="E162" s="30"/>
      <c r="F162" s="43"/>
      <c r="G162" s="30"/>
      <c r="H162" s="30"/>
      <c r="I162" s="30"/>
      <c r="J162" s="30"/>
      <c r="K162" s="30"/>
      <c r="L162" s="30"/>
    </row>
    <row r="163" spans="3:12" x14ac:dyDescent="0.3">
      <c r="C163" s="30"/>
      <c r="D163" s="30"/>
      <c r="E163" s="30"/>
      <c r="F163" s="43"/>
      <c r="G163" s="30"/>
      <c r="H163" s="30"/>
      <c r="I163" s="30"/>
      <c r="J163" s="30"/>
      <c r="K163" s="30"/>
      <c r="L163" s="30"/>
    </row>
    <row r="164" spans="3:12" x14ac:dyDescent="0.3">
      <c r="C164" s="30"/>
      <c r="D164" s="30"/>
      <c r="E164" s="30"/>
      <c r="F164" s="43"/>
      <c r="G164" s="30"/>
      <c r="H164" s="30"/>
      <c r="I164" s="30"/>
      <c r="J164" s="30"/>
      <c r="K164" s="30"/>
      <c r="L164" s="30"/>
    </row>
    <row r="165" spans="3:12" x14ac:dyDescent="0.3">
      <c r="C165" s="30"/>
      <c r="D165" s="30"/>
      <c r="E165" s="30"/>
      <c r="F165" s="43"/>
      <c r="G165" s="30"/>
      <c r="H165" s="30"/>
      <c r="I165" s="30"/>
      <c r="J165" s="30"/>
      <c r="K165" s="30"/>
      <c r="L165" s="30"/>
    </row>
    <row r="166" spans="3:12" x14ac:dyDescent="0.3">
      <c r="C166" s="30"/>
      <c r="D166" s="30"/>
      <c r="E166" s="30"/>
      <c r="F166" s="43"/>
      <c r="G166" s="30"/>
      <c r="H166" s="30"/>
      <c r="I166" s="30"/>
      <c r="J166" s="30"/>
      <c r="K166" s="30"/>
      <c r="L166" s="30"/>
    </row>
    <row r="167" spans="3:12" x14ac:dyDescent="0.3">
      <c r="C167" s="30"/>
      <c r="D167" s="30"/>
      <c r="E167" s="30"/>
      <c r="F167" s="43"/>
      <c r="G167" s="30"/>
      <c r="H167" s="30"/>
      <c r="I167" s="30"/>
      <c r="J167" s="30"/>
      <c r="K167" s="30"/>
      <c r="L167" s="30"/>
    </row>
    <row r="168" spans="3:12" x14ac:dyDescent="0.3">
      <c r="C168" s="30"/>
      <c r="D168" s="30"/>
      <c r="E168" s="30"/>
      <c r="F168" s="43"/>
      <c r="G168" s="30"/>
      <c r="H168" s="30"/>
      <c r="I168" s="30"/>
      <c r="J168" s="30"/>
      <c r="K168" s="30"/>
      <c r="L168" s="30"/>
    </row>
    <row r="169" spans="3:12" x14ac:dyDescent="0.3">
      <c r="C169" s="30"/>
      <c r="D169" s="30"/>
      <c r="E169" s="30"/>
      <c r="F169" s="43"/>
      <c r="G169" s="30"/>
      <c r="H169" s="30"/>
      <c r="I169" s="30"/>
      <c r="J169" s="30"/>
      <c r="K169" s="30"/>
      <c r="L169" s="30"/>
    </row>
    <row r="170" spans="3:12" x14ac:dyDescent="0.3">
      <c r="C170" s="30"/>
      <c r="D170" s="30"/>
      <c r="E170" s="30"/>
      <c r="F170" s="43"/>
      <c r="G170" s="30"/>
      <c r="H170" s="30"/>
      <c r="I170" s="30"/>
      <c r="J170" s="30"/>
      <c r="K170" s="30"/>
      <c r="L170" s="30"/>
    </row>
    <row r="171" spans="3:12" x14ac:dyDescent="0.3">
      <c r="C171" s="30"/>
      <c r="D171" s="30"/>
      <c r="E171" s="30"/>
      <c r="F171" s="43"/>
      <c r="G171" s="30"/>
      <c r="H171" s="30"/>
      <c r="I171" s="30"/>
      <c r="J171" s="30"/>
      <c r="K171" s="30"/>
      <c r="L171" s="30"/>
    </row>
    <row r="172" spans="3:12" x14ac:dyDescent="0.3">
      <c r="C172" s="30"/>
      <c r="D172" s="30"/>
      <c r="E172" s="30"/>
      <c r="F172" s="43"/>
      <c r="G172" s="30"/>
      <c r="H172" s="30"/>
      <c r="I172" s="30"/>
      <c r="J172" s="30"/>
      <c r="K172" s="30"/>
      <c r="L172" s="30"/>
    </row>
    <row r="173" spans="3:12" x14ac:dyDescent="0.3">
      <c r="C173" s="30"/>
      <c r="D173" s="30"/>
      <c r="E173" s="30"/>
      <c r="F173" s="43"/>
      <c r="G173" s="30"/>
      <c r="H173" s="30"/>
      <c r="I173" s="30"/>
      <c r="J173" s="30"/>
      <c r="K173" s="30"/>
      <c r="L173" s="30"/>
    </row>
    <row r="174" spans="3:12" x14ac:dyDescent="0.3">
      <c r="C174" s="30"/>
      <c r="D174" s="30"/>
      <c r="E174" s="30"/>
      <c r="F174" s="43"/>
      <c r="G174" s="30"/>
      <c r="H174" s="30"/>
      <c r="I174" s="30"/>
      <c r="J174" s="30"/>
      <c r="K174" s="30"/>
      <c r="L174" s="30"/>
    </row>
    <row r="175" spans="3:12" x14ac:dyDescent="0.3">
      <c r="C175" s="30"/>
      <c r="D175" s="30"/>
      <c r="E175" s="30"/>
      <c r="F175" s="43"/>
      <c r="G175" s="30"/>
      <c r="H175" s="30"/>
      <c r="I175" s="30"/>
      <c r="J175" s="30"/>
      <c r="K175" s="30"/>
      <c r="L175" s="30"/>
    </row>
    <row r="176" spans="3:12" x14ac:dyDescent="0.3">
      <c r="C176" s="30"/>
      <c r="D176" s="30"/>
      <c r="E176" s="30"/>
      <c r="F176" s="43"/>
      <c r="G176" s="30"/>
      <c r="H176" s="30"/>
      <c r="I176" s="30"/>
      <c r="J176" s="30"/>
      <c r="K176" s="30"/>
      <c r="L176" s="30"/>
    </row>
    <row r="177" spans="3:12" x14ac:dyDescent="0.3">
      <c r="C177" s="30"/>
      <c r="D177" s="30"/>
      <c r="E177" s="30"/>
      <c r="F177" s="43"/>
      <c r="G177" s="30"/>
      <c r="H177" s="30"/>
      <c r="I177" s="30"/>
      <c r="J177" s="30"/>
      <c r="K177" s="30"/>
      <c r="L177" s="30"/>
    </row>
    <row r="178" spans="3:12" x14ac:dyDescent="0.3">
      <c r="C178" s="30"/>
      <c r="D178" s="30"/>
      <c r="E178" s="30"/>
      <c r="F178" s="43"/>
      <c r="G178" s="30"/>
      <c r="H178" s="30"/>
      <c r="I178" s="30"/>
      <c r="J178" s="30"/>
      <c r="K178" s="30"/>
      <c r="L178" s="30"/>
    </row>
    <row r="179" spans="3:12" x14ac:dyDescent="0.3">
      <c r="C179" s="30"/>
      <c r="D179" s="30"/>
      <c r="E179" s="30"/>
      <c r="F179" s="43"/>
      <c r="G179" s="30"/>
      <c r="H179" s="30"/>
      <c r="I179" s="30"/>
      <c r="J179" s="30"/>
      <c r="K179" s="30"/>
      <c r="L179" s="30"/>
    </row>
    <row r="180" spans="3:12" x14ac:dyDescent="0.3">
      <c r="C180" s="30"/>
      <c r="D180" s="30"/>
      <c r="E180" s="30"/>
      <c r="F180" s="43"/>
      <c r="G180" s="30"/>
      <c r="H180" s="30"/>
      <c r="I180" s="30"/>
      <c r="J180" s="30"/>
      <c r="K180" s="30"/>
      <c r="L180" s="30"/>
    </row>
    <row r="181" spans="3:12" x14ac:dyDescent="0.3">
      <c r="C181" s="30"/>
      <c r="D181" s="30"/>
      <c r="E181" s="30"/>
      <c r="F181" s="43"/>
      <c r="G181" s="30"/>
      <c r="H181" s="30"/>
      <c r="I181" s="30"/>
      <c r="J181" s="30"/>
      <c r="K181" s="30"/>
      <c r="L181" s="30"/>
    </row>
    <row r="182" spans="3:12" x14ac:dyDescent="0.3">
      <c r="C182" s="30"/>
      <c r="D182" s="30"/>
      <c r="E182" s="30"/>
      <c r="F182" s="43"/>
      <c r="G182" s="30"/>
      <c r="H182" s="30"/>
      <c r="I182" s="30"/>
      <c r="J182" s="30"/>
      <c r="K182" s="30"/>
      <c r="L182" s="30"/>
    </row>
    <row r="183" spans="3:12" x14ac:dyDescent="0.3">
      <c r="C183" s="30"/>
      <c r="D183" s="30"/>
      <c r="E183" s="30"/>
      <c r="F183" s="43"/>
      <c r="G183" s="30"/>
      <c r="H183" s="30"/>
      <c r="I183" s="30"/>
      <c r="J183" s="30"/>
      <c r="K183" s="30"/>
      <c r="L183" s="30"/>
    </row>
    <row r="184" spans="3:12" x14ac:dyDescent="0.3">
      <c r="C184" s="30"/>
      <c r="D184" s="30"/>
      <c r="E184" s="30"/>
      <c r="F184" s="43"/>
      <c r="G184" s="30"/>
      <c r="H184" s="30"/>
      <c r="I184" s="30"/>
      <c r="J184" s="30"/>
      <c r="K184" s="30"/>
      <c r="L184" s="30"/>
    </row>
    <row r="185" spans="3:12" x14ac:dyDescent="0.3">
      <c r="C185" s="30"/>
      <c r="D185" s="30"/>
      <c r="E185" s="30"/>
      <c r="F185" s="43"/>
      <c r="G185" s="30"/>
      <c r="H185" s="30"/>
      <c r="I185" s="30"/>
      <c r="J185" s="30"/>
      <c r="K185" s="30"/>
      <c r="L185" s="30"/>
    </row>
    <row r="186" spans="3:12" x14ac:dyDescent="0.3">
      <c r="C186" s="30"/>
      <c r="D186" s="30"/>
      <c r="E186" s="30"/>
      <c r="F186" s="43"/>
      <c r="G186" s="30"/>
      <c r="H186" s="30"/>
      <c r="I186" s="30"/>
      <c r="J186" s="30"/>
      <c r="K186" s="30"/>
      <c r="L186" s="30"/>
    </row>
    <row r="187" spans="3:12" x14ac:dyDescent="0.3">
      <c r="C187" s="30"/>
      <c r="D187" s="30"/>
      <c r="E187" s="30"/>
      <c r="F187" s="43"/>
      <c r="G187" s="30"/>
      <c r="H187" s="30"/>
      <c r="I187" s="30"/>
      <c r="J187" s="30"/>
      <c r="K187" s="30"/>
      <c r="L187" s="30"/>
    </row>
    <row r="188" spans="3:12" x14ac:dyDescent="0.3">
      <c r="C188" s="30"/>
      <c r="D188" s="30"/>
      <c r="E188" s="30"/>
      <c r="F188" s="43"/>
      <c r="G188" s="30"/>
      <c r="H188" s="30"/>
      <c r="I188" s="30"/>
      <c r="J188" s="30"/>
      <c r="K188" s="30"/>
      <c r="L188" s="30"/>
    </row>
    <row r="189" spans="3:12" x14ac:dyDescent="0.3">
      <c r="C189" s="30"/>
      <c r="D189" s="30"/>
      <c r="E189" s="30"/>
      <c r="F189" s="43"/>
      <c r="G189" s="30"/>
      <c r="H189" s="30"/>
      <c r="I189" s="30"/>
      <c r="J189" s="30"/>
      <c r="K189" s="30"/>
      <c r="L189" s="30"/>
    </row>
    <row r="190" spans="3:12" x14ac:dyDescent="0.3">
      <c r="C190" s="30"/>
      <c r="D190" s="30"/>
      <c r="E190" s="30"/>
      <c r="F190" s="43"/>
      <c r="G190" s="30"/>
      <c r="H190" s="30"/>
      <c r="I190" s="30"/>
      <c r="J190" s="30"/>
      <c r="K190" s="30"/>
      <c r="L190" s="30"/>
    </row>
    <row r="191" spans="3:12" x14ac:dyDescent="0.3">
      <c r="C191" s="30"/>
      <c r="D191" s="30"/>
      <c r="E191" s="30"/>
      <c r="F191" s="43"/>
      <c r="G191" s="30"/>
      <c r="H191" s="30"/>
      <c r="I191" s="30"/>
      <c r="J191" s="30"/>
      <c r="K191" s="30"/>
      <c r="L191" s="30"/>
    </row>
    <row r="192" spans="3:12" x14ac:dyDescent="0.3">
      <c r="C192" s="30"/>
      <c r="D192" s="30"/>
      <c r="E192" s="30"/>
      <c r="F192" s="43"/>
      <c r="G192" s="30"/>
      <c r="H192" s="30"/>
      <c r="I192" s="30"/>
      <c r="J192" s="30"/>
      <c r="K192" s="30"/>
      <c r="L192" s="30"/>
    </row>
    <row r="193" spans="3:12" x14ac:dyDescent="0.3">
      <c r="C193" s="30"/>
      <c r="D193" s="30"/>
      <c r="E193" s="30"/>
      <c r="F193" s="43"/>
      <c r="G193" s="30"/>
      <c r="H193" s="30"/>
      <c r="I193" s="30"/>
      <c r="J193" s="30"/>
      <c r="K193" s="30"/>
      <c r="L193" s="30"/>
    </row>
    <row r="194" spans="3:12" x14ac:dyDescent="0.3">
      <c r="C194" s="30"/>
      <c r="D194" s="30"/>
      <c r="E194" s="30"/>
      <c r="F194" s="43"/>
      <c r="G194" s="30"/>
      <c r="H194" s="30"/>
      <c r="I194" s="30"/>
      <c r="J194" s="30"/>
      <c r="K194" s="30"/>
      <c r="L194" s="30"/>
    </row>
    <row r="195" spans="3:12" x14ac:dyDescent="0.3">
      <c r="C195" s="30"/>
      <c r="D195" s="30"/>
      <c r="E195" s="30"/>
      <c r="F195" s="43"/>
      <c r="G195" s="30"/>
      <c r="H195" s="30"/>
      <c r="I195" s="30"/>
      <c r="J195" s="30"/>
      <c r="K195" s="30"/>
      <c r="L195" s="30"/>
    </row>
    <row r="196" spans="3:12" x14ac:dyDescent="0.3">
      <c r="C196" s="30"/>
      <c r="D196" s="30"/>
      <c r="E196" s="30"/>
      <c r="F196" s="43"/>
      <c r="G196" s="30"/>
      <c r="H196" s="30"/>
      <c r="I196" s="30"/>
      <c r="J196" s="30"/>
      <c r="K196" s="30"/>
      <c r="L196" s="30"/>
    </row>
    <row r="197" spans="3:12" x14ac:dyDescent="0.3">
      <c r="C197" s="30"/>
      <c r="D197" s="30"/>
      <c r="E197" s="30"/>
      <c r="F197" s="43"/>
      <c r="G197" s="30"/>
      <c r="H197" s="30"/>
      <c r="I197" s="30"/>
      <c r="J197" s="30"/>
      <c r="K197" s="30"/>
      <c r="L197" s="30"/>
    </row>
    <row r="198" spans="3:12" x14ac:dyDescent="0.3">
      <c r="C198" s="30"/>
      <c r="D198" s="30"/>
      <c r="E198" s="30"/>
      <c r="F198" s="43"/>
      <c r="G198" s="30"/>
      <c r="H198" s="30"/>
      <c r="I198" s="30"/>
      <c r="J198" s="30"/>
      <c r="K198" s="30"/>
      <c r="L198" s="30"/>
    </row>
    <row r="199" spans="3:12" x14ac:dyDescent="0.3">
      <c r="C199" s="30"/>
      <c r="D199" s="30"/>
      <c r="E199" s="30"/>
      <c r="F199" s="43"/>
      <c r="G199" s="30"/>
      <c r="H199" s="30"/>
      <c r="I199" s="30"/>
      <c r="J199" s="30"/>
      <c r="K199" s="30"/>
      <c r="L199" s="30"/>
    </row>
    <row r="200" spans="3:12" x14ac:dyDescent="0.3">
      <c r="C200" s="30"/>
      <c r="D200" s="30"/>
      <c r="E200" s="30"/>
      <c r="F200" s="43"/>
      <c r="G200" s="30"/>
      <c r="H200" s="30"/>
      <c r="I200" s="30"/>
      <c r="J200" s="30"/>
      <c r="K200" s="30"/>
      <c r="L200" s="30"/>
    </row>
    <row r="201" spans="3:12" x14ac:dyDescent="0.3">
      <c r="C201" s="30"/>
      <c r="D201" s="30"/>
      <c r="E201" s="30"/>
      <c r="F201" s="43"/>
      <c r="G201" s="30"/>
      <c r="H201" s="30"/>
      <c r="I201" s="30"/>
      <c r="J201" s="30"/>
      <c r="K201" s="30"/>
      <c r="L201" s="30"/>
    </row>
    <row r="202" spans="3:12" x14ac:dyDescent="0.3">
      <c r="C202" s="30"/>
      <c r="D202" s="30"/>
      <c r="E202" s="30"/>
      <c r="F202" s="43"/>
      <c r="G202" s="30"/>
      <c r="H202" s="30"/>
      <c r="I202" s="30"/>
      <c r="J202" s="30"/>
      <c r="K202" s="30"/>
      <c r="L202" s="30"/>
    </row>
    <row r="203" spans="3:12" x14ac:dyDescent="0.3">
      <c r="C203" s="30"/>
      <c r="D203" s="30"/>
      <c r="E203" s="30"/>
      <c r="F203" s="43"/>
      <c r="G203" s="30"/>
      <c r="H203" s="30"/>
      <c r="I203" s="30"/>
      <c r="J203" s="30"/>
      <c r="K203" s="30"/>
      <c r="L203" s="30"/>
    </row>
    <row r="204" spans="3:12" x14ac:dyDescent="0.3">
      <c r="C204" s="30"/>
      <c r="D204" s="30"/>
      <c r="E204" s="30"/>
      <c r="F204" s="43"/>
      <c r="G204" s="30"/>
      <c r="H204" s="30"/>
      <c r="I204" s="30"/>
      <c r="J204" s="30"/>
      <c r="K204" s="30"/>
      <c r="L204" s="30"/>
    </row>
    <row r="205" spans="3:12" x14ac:dyDescent="0.3">
      <c r="C205" s="30"/>
      <c r="D205" s="30"/>
      <c r="E205" s="30"/>
      <c r="F205" s="43"/>
      <c r="G205" s="30"/>
      <c r="H205" s="30"/>
      <c r="I205" s="30"/>
      <c r="J205" s="30"/>
      <c r="K205" s="30"/>
      <c r="L205" s="30"/>
    </row>
    <row r="206" spans="3:12" x14ac:dyDescent="0.3">
      <c r="C206" s="30"/>
      <c r="D206" s="30"/>
      <c r="E206" s="30"/>
      <c r="F206" s="43"/>
      <c r="G206" s="30"/>
      <c r="H206" s="30"/>
      <c r="I206" s="30"/>
      <c r="J206" s="30"/>
      <c r="K206" s="30"/>
      <c r="L206" s="30"/>
    </row>
    <row r="207" spans="3:12" x14ac:dyDescent="0.3">
      <c r="C207" s="30"/>
      <c r="D207" s="30"/>
      <c r="E207" s="30"/>
      <c r="F207" s="43"/>
      <c r="G207" s="30"/>
      <c r="H207" s="30"/>
      <c r="I207" s="30"/>
      <c r="J207" s="30"/>
      <c r="K207" s="30"/>
      <c r="L207" s="30"/>
    </row>
    <row r="208" spans="3:12" x14ac:dyDescent="0.3">
      <c r="C208" s="30"/>
      <c r="D208" s="30"/>
      <c r="E208" s="30"/>
      <c r="F208" s="43"/>
      <c r="G208" s="30"/>
      <c r="H208" s="30"/>
      <c r="I208" s="30"/>
      <c r="J208" s="30"/>
      <c r="K208" s="30"/>
      <c r="L208" s="30"/>
    </row>
    <row r="209" spans="3:12" x14ac:dyDescent="0.3">
      <c r="C209" s="30"/>
      <c r="D209" s="30"/>
      <c r="E209" s="30"/>
      <c r="F209" s="43"/>
      <c r="G209" s="30"/>
      <c r="H209" s="30"/>
      <c r="I209" s="30"/>
      <c r="J209" s="30"/>
      <c r="K209" s="30"/>
      <c r="L209" s="30"/>
    </row>
    <row r="210" spans="3:12" x14ac:dyDescent="0.3">
      <c r="C210" s="30"/>
      <c r="D210" s="30"/>
      <c r="E210" s="30"/>
      <c r="F210" s="43"/>
      <c r="G210" s="30"/>
      <c r="H210" s="30"/>
      <c r="I210" s="30"/>
      <c r="J210" s="30"/>
      <c r="K210" s="30"/>
      <c r="L210" s="30"/>
    </row>
    <row r="211" spans="3:12" x14ac:dyDescent="0.3">
      <c r="C211" s="30"/>
      <c r="D211" s="30"/>
      <c r="E211" s="30"/>
      <c r="F211" s="43"/>
      <c r="G211" s="30"/>
      <c r="H211" s="30"/>
      <c r="I211" s="30"/>
      <c r="J211" s="30"/>
      <c r="K211" s="30"/>
      <c r="L211" s="30"/>
    </row>
    <row r="212" spans="3:12" x14ac:dyDescent="0.3">
      <c r="C212" s="30"/>
      <c r="D212" s="30"/>
      <c r="E212" s="30"/>
      <c r="F212" s="43"/>
      <c r="G212" s="30"/>
      <c r="H212" s="30"/>
      <c r="I212" s="30"/>
      <c r="J212" s="30"/>
      <c r="K212" s="30"/>
      <c r="L212" s="30"/>
    </row>
    <row r="213" spans="3:12" x14ac:dyDescent="0.3">
      <c r="C213" s="30"/>
      <c r="D213" s="30"/>
      <c r="E213" s="30"/>
      <c r="F213" s="43"/>
      <c r="G213" s="30"/>
      <c r="H213" s="30"/>
      <c r="I213" s="30"/>
      <c r="J213" s="30"/>
      <c r="K213" s="30"/>
      <c r="L213" s="30"/>
    </row>
    <row r="214" spans="3:12" x14ac:dyDescent="0.3">
      <c r="C214" s="30"/>
      <c r="D214" s="30"/>
      <c r="E214" s="30"/>
      <c r="F214" s="43"/>
      <c r="G214" s="30"/>
      <c r="H214" s="30"/>
      <c r="I214" s="30"/>
      <c r="J214" s="30"/>
      <c r="K214" s="30"/>
      <c r="L214" s="30"/>
    </row>
    <row r="215" spans="3:12" x14ac:dyDescent="0.3">
      <c r="C215" s="30"/>
      <c r="D215" s="30"/>
      <c r="E215" s="30"/>
      <c r="F215" s="43"/>
      <c r="G215" s="30"/>
      <c r="H215" s="30"/>
      <c r="I215" s="30"/>
      <c r="J215" s="30"/>
      <c r="K215" s="30"/>
      <c r="L215" s="30"/>
    </row>
    <row r="216" spans="3:12" x14ac:dyDescent="0.3">
      <c r="C216" s="30"/>
      <c r="D216" s="30"/>
      <c r="E216" s="30"/>
      <c r="F216" s="43"/>
      <c r="G216" s="30"/>
      <c r="H216" s="30"/>
      <c r="I216" s="30"/>
      <c r="J216" s="30"/>
      <c r="K216" s="30"/>
      <c r="L216" s="30"/>
    </row>
    <row r="217" spans="3:12" x14ac:dyDescent="0.3">
      <c r="C217" s="30"/>
      <c r="D217" s="30"/>
      <c r="E217" s="30"/>
      <c r="F217" s="43"/>
      <c r="G217" s="30"/>
      <c r="H217" s="30"/>
      <c r="I217" s="30"/>
      <c r="J217" s="30"/>
      <c r="K217" s="30"/>
      <c r="L217" s="30"/>
    </row>
    <row r="218" spans="3:12" x14ac:dyDescent="0.3">
      <c r="C218" s="30"/>
      <c r="D218" s="30"/>
      <c r="E218" s="30"/>
      <c r="F218" s="43"/>
      <c r="G218" s="30"/>
      <c r="H218" s="30"/>
      <c r="I218" s="30"/>
      <c r="J218" s="30"/>
      <c r="K218" s="30"/>
      <c r="L218" s="30"/>
    </row>
    <row r="219" spans="3:12" x14ac:dyDescent="0.3">
      <c r="C219" s="30"/>
      <c r="D219" s="30"/>
      <c r="E219" s="30"/>
      <c r="F219" s="43"/>
      <c r="G219" s="30"/>
      <c r="H219" s="30"/>
      <c r="I219" s="30"/>
      <c r="J219" s="30"/>
      <c r="K219" s="30"/>
      <c r="L219" s="30"/>
    </row>
    <row r="220" spans="3:12" x14ac:dyDescent="0.3">
      <c r="C220" s="30"/>
      <c r="D220" s="30"/>
      <c r="E220" s="30"/>
      <c r="F220" s="43"/>
      <c r="G220" s="30"/>
      <c r="H220" s="30"/>
      <c r="I220" s="30"/>
      <c r="J220" s="30"/>
      <c r="K220" s="30"/>
      <c r="L220" s="30"/>
    </row>
    <row r="221" spans="3:12" x14ac:dyDescent="0.3">
      <c r="C221" s="30"/>
      <c r="D221" s="30"/>
      <c r="E221" s="30"/>
      <c r="F221" s="43"/>
      <c r="G221" s="30"/>
      <c r="H221" s="30"/>
      <c r="I221" s="30"/>
      <c r="J221" s="30"/>
      <c r="K221" s="30"/>
      <c r="L221" s="30"/>
    </row>
    <row r="222" spans="3:12" x14ac:dyDescent="0.3">
      <c r="C222" s="30"/>
      <c r="D222" s="30"/>
      <c r="E222" s="30"/>
      <c r="F222" s="43"/>
      <c r="G222" s="30"/>
      <c r="H222" s="30"/>
      <c r="I222" s="30"/>
      <c r="J222" s="30"/>
      <c r="K222" s="30"/>
      <c r="L222" s="30"/>
    </row>
    <row r="223" spans="3:12" x14ac:dyDescent="0.3">
      <c r="C223" s="30"/>
      <c r="D223" s="30"/>
      <c r="E223" s="30"/>
      <c r="F223" s="43"/>
      <c r="G223" s="30"/>
      <c r="H223" s="30"/>
      <c r="I223" s="30"/>
      <c r="J223" s="30"/>
      <c r="K223" s="30"/>
      <c r="L223" s="30"/>
    </row>
    <row r="224" spans="3:12" x14ac:dyDescent="0.3">
      <c r="C224" s="30"/>
      <c r="D224" s="30"/>
      <c r="E224" s="30"/>
      <c r="F224" s="43"/>
      <c r="G224" s="30"/>
      <c r="H224" s="30"/>
      <c r="I224" s="30"/>
      <c r="J224" s="30"/>
      <c r="K224" s="30"/>
      <c r="L224" s="30"/>
    </row>
    <row r="225" spans="3:12" x14ac:dyDescent="0.3">
      <c r="C225" s="30"/>
      <c r="D225" s="30"/>
      <c r="E225" s="30"/>
      <c r="F225" s="43"/>
      <c r="G225" s="30"/>
      <c r="H225" s="30"/>
      <c r="I225" s="30"/>
      <c r="J225" s="30"/>
      <c r="K225" s="30"/>
      <c r="L225" s="30"/>
    </row>
    <row r="226" spans="3:12" x14ac:dyDescent="0.3">
      <c r="C226" s="30"/>
      <c r="D226" s="30"/>
      <c r="E226" s="30"/>
      <c r="F226" s="43"/>
      <c r="G226" s="30"/>
      <c r="H226" s="30"/>
      <c r="I226" s="30"/>
      <c r="J226" s="30"/>
      <c r="K226" s="30"/>
      <c r="L226" s="30"/>
    </row>
    <row r="227" spans="3:12" x14ac:dyDescent="0.3">
      <c r="C227" s="30"/>
      <c r="D227" s="30"/>
      <c r="E227" s="30"/>
      <c r="F227" s="43"/>
      <c r="G227" s="30"/>
      <c r="H227" s="30"/>
      <c r="I227" s="30"/>
      <c r="J227" s="30"/>
      <c r="K227" s="30"/>
      <c r="L227" s="30"/>
    </row>
    <row r="228" spans="3:12" x14ac:dyDescent="0.3">
      <c r="C228" s="30"/>
      <c r="D228" s="30"/>
      <c r="E228" s="30"/>
      <c r="F228" s="43"/>
      <c r="G228" s="30"/>
      <c r="H228" s="30"/>
      <c r="I228" s="30"/>
      <c r="J228" s="30"/>
      <c r="K228" s="30"/>
      <c r="L228" s="30"/>
    </row>
    <row r="229" spans="3:12" x14ac:dyDescent="0.3">
      <c r="C229" s="30"/>
      <c r="D229" s="30"/>
      <c r="E229" s="30"/>
      <c r="F229" s="43"/>
      <c r="G229" s="30"/>
      <c r="H229" s="30"/>
      <c r="I229" s="30"/>
      <c r="J229" s="30"/>
      <c r="K229" s="30"/>
      <c r="L229" s="30"/>
    </row>
    <row r="230" spans="3:12" x14ac:dyDescent="0.3">
      <c r="C230" s="30"/>
      <c r="D230" s="30"/>
      <c r="E230" s="30"/>
      <c r="F230" s="43"/>
      <c r="G230" s="30"/>
      <c r="H230" s="30"/>
      <c r="I230" s="30"/>
      <c r="J230" s="30"/>
      <c r="K230" s="30"/>
      <c r="L230" s="30"/>
    </row>
    <row r="231" spans="3:12" x14ac:dyDescent="0.3">
      <c r="C231" s="30"/>
      <c r="D231" s="30"/>
      <c r="E231" s="30"/>
      <c r="F231" s="43"/>
      <c r="G231" s="30"/>
      <c r="H231" s="30"/>
      <c r="I231" s="30"/>
      <c r="J231" s="30"/>
      <c r="K231" s="30"/>
      <c r="L231" s="30"/>
    </row>
    <row r="232" spans="3:12" x14ac:dyDescent="0.3">
      <c r="C232" s="30"/>
      <c r="D232" s="30"/>
      <c r="E232" s="30"/>
      <c r="F232" s="43"/>
      <c r="G232" s="30"/>
      <c r="H232" s="30"/>
      <c r="I232" s="30"/>
      <c r="J232" s="30"/>
      <c r="K232" s="30"/>
      <c r="L232" s="30"/>
    </row>
    <row r="233" spans="3:12" x14ac:dyDescent="0.3">
      <c r="C233" s="30"/>
      <c r="D233" s="30"/>
      <c r="E233" s="30"/>
      <c r="F233" s="43"/>
      <c r="G233" s="30"/>
      <c r="H233" s="30"/>
      <c r="I233" s="30"/>
      <c r="J233" s="30"/>
      <c r="K233" s="30"/>
      <c r="L233" s="30"/>
    </row>
    <row r="234" spans="3:12" x14ac:dyDescent="0.3">
      <c r="C234" s="30"/>
      <c r="D234" s="30"/>
      <c r="E234" s="30"/>
      <c r="F234" s="43"/>
      <c r="G234" s="30"/>
      <c r="H234" s="30"/>
      <c r="I234" s="30"/>
      <c r="J234" s="30"/>
      <c r="K234" s="30"/>
      <c r="L234" s="30"/>
    </row>
    <row r="235" spans="3:12" x14ac:dyDescent="0.3">
      <c r="C235" s="30"/>
      <c r="D235" s="30"/>
      <c r="E235" s="30"/>
      <c r="F235" s="43"/>
      <c r="G235" s="30"/>
      <c r="H235" s="30"/>
      <c r="I235" s="30"/>
      <c r="J235" s="30"/>
      <c r="K235" s="30"/>
      <c r="L235" s="30"/>
    </row>
    <row r="236" spans="3:12" x14ac:dyDescent="0.3">
      <c r="C236" s="30"/>
      <c r="D236" s="30"/>
      <c r="E236" s="30"/>
      <c r="F236" s="43"/>
      <c r="G236" s="30"/>
      <c r="H236" s="30"/>
      <c r="I236" s="30"/>
      <c r="J236" s="30"/>
      <c r="K236" s="30"/>
      <c r="L236" s="30"/>
    </row>
    <row r="237" spans="3:12" x14ac:dyDescent="0.3">
      <c r="C237" s="30"/>
      <c r="D237" s="30"/>
      <c r="E237" s="30"/>
      <c r="F237" s="43"/>
      <c r="G237" s="30"/>
      <c r="H237" s="30"/>
      <c r="I237" s="30"/>
      <c r="J237" s="30"/>
      <c r="K237" s="30"/>
      <c r="L237" s="30"/>
    </row>
    <row r="238" spans="3:12" x14ac:dyDescent="0.3">
      <c r="C238" s="30"/>
      <c r="D238" s="30"/>
      <c r="E238" s="30"/>
      <c r="F238" s="43"/>
      <c r="G238" s="30"/>
      <c r="H238" s="30"/>
      <c r="I238" s="30"/>
      <c r="J238" s="30"/>
      <c r="K238" s="30"/>
      <c r="L238" s="30"/>
    </row>
    <row r="239" spans="3:12" x14ac:dyDescent="0.3">
      <c r="C239" s="30"/>
      <c r="D239" s="30"/>
      <c r="E239" s="30"/>
      <c r="F239" s="43"/>
      <c r="G239" s="30"/>
      <c r="H239" s="30"/>
      <c r="I239" s="30"/>
      <c r="J239" s="30"/>
      <c r="K239" s="30"/>
      <c r="L239" s="30"/>
    </row>
    <row r="240" spans="3:12" x14ac:dyDescent="0.3">
      <c r="C240" s="30"/>
      <c r="D240" s="30"/>
      <c r="E240" s="30"/>
      <c r="F240" s="43"/>
      <c r="G240" s="30"/>
      <c r="H240" s="30"/>
      <c r="I240" s="30"/>
      <c r="J240" s="30"/>
      <c r="K240" s="30"/>
      <c r="L240" s="30"/>
    </row>
    <row r="241" spans="3:12" x14ac:dyDescent="0.3">
      <c r="C241" s="30"/>
      <c r="D241" s="30"/>
      <c r="E241" s="30"/>
      <c r="F241" s="43"/>
      <c r="G241" s="30"/>
      <c r="H241" s="30"/>
      <c r="I241" s="30"/>
      <c r="J241" s="30"/>
      <c r="K241" s="30"/>
      <c r="L241" s="30"/>
    </row>
    <row r="242" spans="3:12" x14ac:dyDescent="0.3">
      <c r="C242" s="30"/>
      <c r="D242" s="30"/>
      <c r="E242" s="30"/>
      <c r="F242" s="43"/>
      <c r="G242" s="30"/>
      <c r="H242" s="30"/>
      <c r="I242" s="30"/>
      <c r="J242" s="30"/>
      <c r="K242" s="30"/>
      <c r="L242" s="30"/>
    </row>
    <row r="243" spans="3:12" x14ac:dyDescent="0.3">
      <c r="C243" s="30"/>
      <c r="D243" s="30"/>
      <c r="E243" s="30"/>
      <c r="F243" s="43"/>
      <c r="G243" s="30"/>
      <c r="H243" s="30"/>
      <c r="I243" s="30"/>
      <c r="J243" s="30"/>
      <c r="K243" s="30"/>
      <c r="L243" s="30"/>
    </row>
    <row r="244" spans="3:12" x14ac:dyDescent="0.3">
      <c r="C244" s="30"/>
      <c r="D244" s="30"/>
      <c r="E244" s="30"/>
      <c r="F244" s="43"/>
      <c r="G244" s="30"/>
      <c r="H244" s="30"/>
      <c r="I244" s="30"/>
      <c r="J244" s="30"/>
      <c r="K244" s="30"/>
      <c r="L244" s="30"/>
    </row>
    <row r="245" spans="3:12" x14ac:dyDescent="0.3">
      <c r="C245" s="30"/>
      <c r="D245" s="30"/>
      <c r="E245" s="30"/>
      <c r="F245" s="43"/>
      <c r="G245" s="30"/>
      <c r="H245" s="30"/>
      <c r="I245" s="30"/>
      <c r="J245" s="30"/>
      <c r="K245" s="30"/>
      <c r="L245" s="30"/>
    </row>
    <row r="246" spans="3:12" x14ac:dyDescent="0.3">
      <c r="C246" s="30"/>
      <c r="D246" s="30"/>
      <c r="E246" s="30"/>
      <c r="F246" s="43"/>
      <c r="G246" s="30"/>
      <c r="H246" s="30"/>
      <c r="I246" s="30"/>
      <c r="J246" s="30"/>
      <c r="K246" s="30"/>
      <c r="L246" s="30"/>
    </row>
    <row r="247" spans="3:12" x14ac:dyDescent="0.3">
      <c r="C247" s="30"/>
      <c r="D247" s="30"/>
      <c r="E247" s="30"/>
      <c r="F247" s="43"/>
      <c r="G247" s="30"/>
      <c r="H247" s="30"/>
      <c r="I247" s="30"/>
      <c r="J247" s="30"/>
      <c r="K247" s="30"/>
      <c r="L247" s="30"/>
    </row>
    <row r="248" spans="3:12" x14ac:dyDescent="0.3">
      <c r="C248" s="30"/>
      <c r="D248" s="30"/>
      <c r="E248" s="30"/>
      <c r="F248" s="43"/>
      <c r="G248" s="30"/>
      <c r="H248" s="30"/>
      <c r="I248" s="30"/>
      <c r="J248" s="30"/>
      <c r="K248" s="30"/>
      <c r="L248" s="30"/>
    </row>
    <row r="249" spans="3:12" x14ac:dyDescent="0.3">
      <c r="C249" s="30"/>
      <c r="D249" s="30"/>
      <c r="E249" s="30"/>
      <c r="F249" s="43"/>
      <c r="G249" s="30"/>
      <c r="H249" s="30"/>
      <c r="I249" s="30"/>
      <c r="J249" s="30"/>
      <c r="K249" s="30"/>
      <c r="L249" s="30"/>
    </row>
    <row r="250" spans="3:12" x14ac:dyDescent="0.3">
      <c r="C250" s="30"/>
      <c r="D250" s="30"/>
      <c r="E250" s="30"/>
      <c r="F250" s="43"/>
      <c r="G250" s="30"/>
      <c r="H250" s="30"/>
      <c r="I250" s="30"/>
      <c r="J250" s="30"/>
      <c r="K250" s="30"/>
      <c r="L250" s="30"/>
    </row>
    <row r="251" spans="3:12" x14ac:dyDescent="0.3">
      <c r="C251" s="30"/>
      <c r="D251" s="30"/>
      <c r="E251" s="30"/>
      <c r="F251" s="43"/>
      <c r="G251" s="30"/>
      <c r="H251" s="30"/>
      <c r="I251" s="30"/>
      <c r="J251" s="30"/>
      <c r="K251" s="30"/>
      <c r="L251" s="30"/>
    </row>
    <row r="252" spans="3:12" x14ac:dyDescent="0.3">
      <c r="C252" s="30"/>
      <c r="D252" s="30"/>
      <c r="E252" s="30"/>
      <c r="F252" s="43"/>
      <c r="G252" s="30"/>
      <c r="H252" s="30"/>
      <c r="I252" s="30"/>
      <c r="J252" s="30"/>
      <c r="K252" s="30"/>
      <c r="L252" s="30"/>
    </row>
    <row r="253" spans="3:12" x14ac:dyDescent="0.3">
      <c r="C253" s="30"/>
      <c r="D253" s="30"/>
      <c r="E253" s="30"/>
      <c r="F253" s="43"/>
      <c r="G253" s="30"/>
      <c r="H253" s="30"/>
      <c r="I253" s="30"/>
      <c r="J253" s="30"/>
      <c r="K253" s="30"/>
      <c r="L253" s="30"/>
    </row>
    <row r="254" spans="3:12" x14ac:dyDescent="0.3">
      <c r="C254" s="30"/>
      <c r="D254" s="30"/>
      <c r="E254" s="30"/>
      <c r="F254" s="43"/>
      <c r="G254" s="30"/>
      <c r="H254" s="30"/>
      <c r="I254" s="30"/>
      <c r="J254" s="30"/>
      <c r="K254" s="30"/>
      <c r="L254" s="30"/>
    </row>
    <row r="255" spans="3:12" x14ac:dyDescent="0.3">
      <c r="C255" s="30"/>
      <c r="D255" s="30"/>
      <c r="E255" s="30"/>
      <c r="F255" s="43"/>
      <c r="G255" s="30"/>
      <c r="H255" s="30"/>
      <c r="I255" s="30"/>
      <c r="J255" s="30"/>
      <c r="K255" s="30"/>
      <c r="L255" s="30"/>
    </row>
    <row r="256" spans="3:12" x14ac:dyDescent="0.3">
      <c r="C256" s="30"/>
      <c r="D256" s="30"/>
      <c r="E256" s="30"/>
      <c r="F256" s="43"/>
      <c r="G256" s="30"/>
      <c r="H256" s="30"/>
      <c r="I256" s="30"/>
      <c r="J256" s="30"/>
      <c r="K256" s="30"/>
      <c r="L256" s="30"/>
    </row>
    <row r="257" spans="3:12" x14ac:dyDescent="0.3">
      <c r="C257" s="30"/>
      <c r="D257" s="30"/>
      <c r="E257" s="30"/>
      <c r="F257" s="43"/>
      <c r="G257" s="30"/>
      <c r="H257" s="30"/>
      <c r="I257" s="30"/>
      <c r="J257" s="30"/>
      <c r="K257" s="30"/>
      <c r="L257" s="30"/>
    </row>
    <row r="258" spans="3:12" x14ac:dyDescent="0.3">
      <c r="C258" s="30"/>
      <c r="D258" s="30"/>
      <c r="E258" s="30"/>
      <c r="F258" s="43"/>
      <c r="G258" s="30"/>
      <c r="H258" s="30"/>
      <c r="I258" s="30"/>
      <c r="J258" s="30"/>
      <c r="K258" s="30"/>
      <c r="L258" s="30"/>
    </row>
    <row r="259" spans="3:12" x14ac:dyDescent="0.3">
      <c r="C259" s="30"/>
      <c r="D259" s="30"/>
      <c r="E259" s="30"/>
      <c r="F259" s="43"/>
      <c r="G259" s="30"/>
      <c r="H259" s="30"/>
      <c r="I259" s="30"/>
      <c r="J259" s="30"/>
      <c r="K259" s="30"/>
      <c r="L259" s="30"/>
    </row>
    <row r="260" spans="3:12" x14ac:dyDescent="0.3">
      <c r="C260" s="30"/>
      <c r="D260" s="30"/>
      <c r="E260" s="30"/>
      <c r="F260" s="43"/>
      <c r="G260" s="30"/>
      <c r="H260" s="30"/>
      <c r="I260" s="30"/>
      <c r="J260" s="30"/>
      <c r="K260" s="30"/>
      <c r="L260" s="30"/>
    </row>
    <row r="261" spans="3:12" x14ac:dyDescent="0.3">
      <c r="C261" s="30"/>
      <c r="D261" s="30"/>
      <c r="E261" s="30"/>
      <c r="F261" s="43"/>
      <c r="G261" s="30"/>
      <c r="H261" s="30"/>
      <c r="I261" s="30"/>
      <c r="J261" s="30"/>
      <c r="K261" s="30"/>
      <c r="L261" s="30"/>
    </row>
    <row r="262" spans="3:12" x14ac:dyDescent="0.3">
      <c r="C262" s="30"/>
      <c r="D262" s="30"/>
      <c r="E262" s="30"/>
      <c r="F262" s="43"/>
      <c r="G262" s="30"/>
      <c r="H262" s="30"/>
      <c r="I262" s="30"/>
      <c r="J262" s="30"/>
      <c r="K262" s="30"/>
      <c r="L262" s="30"/>
    </row>
    <row r="263" spans="3:12" x14ac:dyDescent="0.3">
      <c r="C263" s="30"/>
      <c r="D263" s="30"/>
      <c r="E263" s="30"/>
      <c r="F263" s="43"/>
      <c r="G263" s="30"/>
      <c r="H263" s="30"/>
      <c r="I263" s="30"/>
      <c r="J263" s="30"/>
      <c r="K263" s="30"/>
      <c r="L263" s="30"/>
    </row>
    <row r="264" spans="3:12" x14ac:dyDescent="0.3">
      <c r="C264" s="30"/>
      <c r="D264" s="30"/>
      <c r="E264" s="30"/>
      <c r="F264" s="43"/>
      <c r="G264" s="30"/>
      <c r="H264" s="30"/>
      <c r="I264" s="30"/>
      <c r="J264" s="30"/>
      <c r="K264" s="30"/>
      <c r="L264" s="30"/>
    </row>
    <row r="265" spans="3:12" x14ac:dyDescent="0.3">
      <c r="C265" s="30"/>
      <c r="D265" s="30"/>
      <c r="E265" s="30"/>
      <c r="F265" s="43"/>
      <c r="G265" s="30"/>
      <c r="H265" s="30"/>
      <c r="I265" s="30"/>
      <c r="J265" s="30"/>
      <c r="K265" s="30"/>
      <c r="L265" s="30"/>
    </row>
    <row r="266" spans="3:12" x14ac:dyDescent="0.3">
      <c r="C266" s="30"/>
      <c r="D266" s="30"/>
      <c r="E266" s="30"/>
      <c r="F266" s="43"/>
      <c r="G266" s="30"/>
      <c r="H266" s="30"/>
      <c r="I266" s="30"/>
      <c r="J266" s="30"/>
      <c r="K266" s="30"/>
      <c r="L266" s="30"/>
    </row>
    <row r="267" spans="3:12" x14ac:dyDescent="0.3">
      <c r="C267" s="30"/>
      <c r="D267" s="30"/>
      <c r="E267" s="30"/>
      <c r="F267" s="43"/>
      <c r="G267" s="30"/>
      <c r="H267" s="30"/>
      <c r="I267" s="30"/>
      <c r="J267" s="30"/>
      <c r="K267" s="30"/>
      <c r="L267" s="30"/>
    </row>
    <row r="268" spans="3:12" x14ac:dyDescent="0.3">
      <c r="C268" s="30"/>
      <c r="D268" s="30"/>
      <c r="E268" s="30"/>
      <c r="F268" s="43"/>
      <c r="G268" s="30"/>
      <c r="H268" s="30"/>
      <c r="I268" s="30"/>
      <c r="J268" s="30"/>
      <c r="K268" s="30"/>
      <c r="L268" s="30"/>
    </row>
    <row r="269" spans="3:12" x14ac:dyDescent="0.3">
      <c r="C269" s="30"/>
      <c r="D269" s="30"/>
      <c r="E269" s="30"/>
      <c r="F269" s="43"/>
      <c r="G269" s="30"/>
      <c r="H269" s="30"/>
      <c r="I269" s="30"/>
      <c r="J269" s="30"/>
      <c r="K269" s="30"/>
      <c r="L269" s="30"/>
    </row>
    <row r="270" spans="3:12" x14ac:dyDescent="0.3">
      <c r="C270" s="30"/>
      <c r="D270" s="30"/>
      <c r="E270" s="30"/>
      <c r="F270" s="43"/>
      <c r="G270" s="30"/>
      <c r="H270" s="30"/>
      <c r="I270" s="30"/>
      <c r="J270" s="30"/>
      <c r="K270" s="30"/>
      <c r="L270" s="30"/>
    </row>
    <row r="271" spans="3:12" x14ac:dyDescent="0.3">
      <c r="C271" s="30"/>
      <c r="D271" s="30"/>
      <c r="E271" s="30"/>
      <c r="F271" s="43"/>
      <c r="G271" s="30"/>
      <c r="H271" s="30"/>
      <c r="I271" s="30"/>
      <c r="J271" s="30"/>
      <c r="K271" s="30"/>
      <c r="L271" s="30"/>
    </row>
    <row r="272" spans="3:12" x14ac:dyDescent="0.3">
      <c r="C272" s="30"/>
      <c r="D272" s="30"/>
      <c r="E272" s="30"/>
      <c r="F272" s="43"/>
      <c r="G272" s="30"/>
      <c r="H272" s="30"/>
      <c r="I272" s="30"/>
      <c r="J272" s="30"/>
      <c r="K272" s="30"/>
      <c r="L272" s="30"/>
    </row>
    <row r="273" spans="3:12" x14ac:dyDescent="0.3">
      <c r="C273" s="30"/>
      <c r="D273" s="30"/>
      <c r="E273" s="30"/>
      <c r="F273" s="43"/>
      <c r="G273" s="30"/>
      <c r="H273" s="30"/>
      <c r="I273" s="30"/>
      <c r="J273" s="30"/>
      <c r="K273" s="30"/>
      <c r="L273" s="30"/>
    </row>
    <row r="274" spans="3:12" x14ac:dyDescent="0.3">
      <c r="C274" s="30"/>
      <c r="D274" s="30"/>
      <c r="E274" s="30"/>
      <c r="F274" s="43"/>
      <c r="G274" s="30"/>
      <c r="H274" s="30"/>
      <c r="I274" s="30"/>
      <c r="J274" s="30"/>
      <c r="K274" s="30"/>
      <c r="L274" s="30"/>
    </row>
    <row r="275" spans="3:12" x14ac:dyDescent="0.3">
      <c r="C275" s="30"/>
      <c r="D275" s="30"/>
      <c r="E275" s="30"/>
      <c r="F275" s="43"/>
      <c r="G275" s="30"/>
      <c r="H275" s="30"/>
      <c r="I275" s="30"/>
      <c r="J275" s="30"/>
      <c r="K275" s="30"/>
      <c r="L275" s="30"/>
    </row>
    <row r="276" spans="3:12" x14ac:dyDescent="0.3">
      <c r="C276" s="30"/>
      <c r="D276" s="30"/>
      <c r="E276" s="30"/>
      <c r="F276" s="43"/>
      <c r="G276" s="30"/>
      <c r="H276" s="30"/>
      <c r="I276" s="30"/>
      <c r="J276" s="30"/>
      <c r="K276" s="30"/>
      <c r="L276" s="30"/>
    </row>
    <row r="277" spans="3:12" x14ac:dyDescent="0.3">
      <c r="C277" s="30"/>
      <c r="D277" s="30"/>
      <c r="E277" s="30"/>
      <c r="F277" s="43"/>
      <c r="G277" s="30"/>
      <c r="H277" s="30"/>
      <c r="I277" s="30"/>
      <c r="J277" s="30"/>
      <c r="K277" s="30"/>
      <c r="L277" s="30"/>
    </row>
    <row r="278" spans="3:12" x14ac:dyDescent="0.3">
      <c r="C278" s="30"/>
      <c r="D278" s="30"/>
      <c r="E278" s="30"/>
      <c r="F278" s="43"/>
      <c r="G278" s="30"/>
      <c r="H278" s="30"/>
      <c r="I278" s="30"/>
      <c r="J278" s="30"/>
      <c r="K278" s="30"/>
      <c r="L278" s="30"/>
    </row>
    <row r="279" spans="3:12" x14ac:dyDescent="0.3">
      <c r="C279" s="30"/>
      <c r="D279" s="30"/>
      <c r="E279" s="30"/>
      <c r="F279" s="43"/>
      <c r="G279" s="30"/>
      <c r="H279" s="30"/>
      <c r="I279" s="30"/>
      <c r="J279" s="30"/>
      <c r="K279" s="30"/>
      <c r="L279" s="30"/>
    </row>
    <row r="280" spans="3:12" x14ac:dyDescent="0.3">
      <c r="C280" s="30"/>
      <c r="D280" s="30"/>
      <c r="E280" s="30"/>
      <c r="F280" s="43"/>
      <c r="G280" s="30"/>
      <c r="H280" s="30"/>
      <c r="I280" s="30"/>
      <c r="J280" s="30"/>
      <c r="K280" s="30"/>
      <c r="L280" s="30"/>
    </row>
    <row r="281" spans="3:12" x14ac:dyDescent="0.3">
      <c r="C281" s="30"/>
      <c r="D281" s="30"/>
      <c r="E281" s="30"/>
      <c r="F281" s="43"/>
      <c r="G281" s="30"/>
      <c r="H281" s="30"/>
      <c r="I281" s="30"/>
      <c r="J281" s="30"/>
      <c r="K281" s="30"/>
      <c r="L281" s="30"/>
    </row>
    <row r="282" spans="3:12" x14ac:dyDescent="0.3">
      <c r="C282" s="30"/>
      <c r="D282" s="30"/>
      <c r="E282" s="30"/>
      <c r="F282" s="43"/>
      <c r="G282" s="30"/>
      <c r="H282" s="30"/>
      <c r="I282" s="30"/>
      <c r="J282" s="30"/>
      <c r="K282" s="30"/>
      <c r="L282" s="30"/>
    </row>
    <row r="283" spans="3:12" x14ac:dyDescent="0.3">
      <c r="C283" s="30"/>
      <c r="D283" s="30"/>
      <c r="E283" s="30"/>
      <c r="F283" s="43"/>
      <c r="G283" s="30"/>
      <c r="H283" s="30"/>
      <c r="I283" s="30"/>
      <c r="J283" s="30"/>
      <c r="K283" s="30"/>
      <c r="L283" s="30"/>
    </row>
    <row r="284" spans="3:12" x14ac:dyDescent="0.3">
      <c r="C284" s="30"/>
      <c r="D284" s="30"/>
      <c r="E284" s="30"/>
      <c r="F284" s="43"/>
      <c r="G284" s="30"/>
      <c r="H284" s="30"/>
      <c r="I284" s="30"/>
      <c r="J284" s="30"/>
      <c r="K284" s="30"/>
      <c r="L284" s="30"/>
    </row>
    <row r="285" spans="3:12" x14ac:dyDescent="0.3">
      <c r="C285" s="30"/>
      <c r="D285" s="30"/>
      <c r="E285" s="30"/>
      <c r="F285" s="43"/>
      <c r="G285" s="30"/>
      <c r="H285" s="30"/>
      <c r="I285" s="30"/>
      <c r="J285" s="30"/>
      <c r="K285" s="30"/>
      <c r="L285" s="30"/>
    </row>
    <row r="286" spans="3:12" x14ac:dyDescent="0.3">
      <c r="C286" s="30"/>
      <c r="D286" s="30"/>
      <c r="E286" s="30"/>
      <c r="F286" s="43"/>
      <c r="G286" s="30"/>
      <c r="H286" s="30"/>
      <c r="I286" s="30"/>
      <c r="J286" s="30"/>
      <c r="K286" s="30"/>
      <c r="L286" s="30"/>
    </row>
    <row r="287" spans="3:12" x14ac:dyDescent="0.3">
      <c r="C287" s="30"/>
      <c r="D287" s="30"/>
      <c r="E287" s="30"/>
      <c r="F287" s="43"/>
      <c r="G287" s="30"/>
      <c r="H287" s="30"/>
      <c r="I287" s="30"/>
      <c r="J287" s="30"/>
      <c r="K287" s="30"/>
      <c r="L287" s="30"/>
    </row>
    <row r="288" spans="3:12" x14ac:dyDescent="0.3">
      <c r="C288" s="30"/>
      <c r="D288" s="30"/>
      <c r="E288" s="30"/>
      <c r="F288" s="43"/>
      <c r="G288" s="30"/>
      <c r="H288" s="30"/>
      <c r="I288" s="30"/>
      <c r="J288" s="30"/>
      <c r="K288" s="30"/>
      <c r="L288" s="30"/>
    </row>
    <row r="289" spans="3:12" x14ac:dyDescent="0.3">
      <c r="C289" s="30"/>
      <c r="D289" s="30"/>
      <c r="E289" s="30"/>
      <c r="F289" s="43"/>
      <c r="G289" s="30"/>
      <c r="H289" s="30"/>
      <c r="I289" s="30"/>
      <c r="J289" s="30"/>
      <c r="K289" s="30"/>
      <c r="L289" s="30"/>
    </row>
    <row r="290" spans="3:12" x14ac:dyDescent="0.3">
      <c r="C290" s="30"/>
      <c r="D290" s="30"/>
      <c r="E290" s="30"/>
      <c r="F290" s="43"/>
      <c r="G290" s="30"/>
      <c r="H290" s="30"/>
      <c r="I290" s="30"/>
      <c r="J290" s="30"/>
      <c r="K290" s="30"/>
      <c r="L290" s="30"/>
    </row>
    <row r="291" spans="3:12" x14ac:dyDescent="0.3">
      <c r="C291" s="30"/>
      <c r="D291" s="30"/>
      <c r="E291" s="30"/>
      <c r="F291" s="43"/>
      <c r="G291" s="30"/>
      <c r="H291" s="30"/>
      <c r="I291" s="30"/>
      <c r="J291" s="30"/>
      <c r="K291" s="30"/>
      <c r="L291" s="30"/>
    </row>
    <row r="292" spans="3:12" x14ac:dyDescent="0.3">
      <c r="C292" s="30"/>
      <c r="D292" s="30"/>
      <c r="E292" s="30"/>
      <c r="F292" s="43"/>
      <c r="G292" s="30"/>
      <c r="H292" s="30"/>
      <c r="I292" s="30"/>
      <c r="J292" s="30"/>
      <c r="K292" s="30"/>
      <c r="L292" s="30"/>
    </row>
    <row r="293" spans="3:12" x14ac:dyDescent="0.3">
      <c r="C293" s="30"/>
      <c r="D293" s="30"/>
      <c r="E293" s="30"/>
      <c r="F293" s="43"/>
      <c r="G293" s="30"/>
      <c r="H293" s="30"/>
      <c r="I293" s="30"/>
      <c r="J293" s="30"/>
      <c r="K293" s="30"/>
      <c r="L293" s="30"/>
    </row>
    <row r="294" spans="3:12" x14ac:dyDescent="0.3">
      <c r="C294" s="30"/>
      <c r="D294" s="30"/>
      <c r="E294" s="30"/>
      <c r="F294" s="43"/>
      <c r="G294" s="30"/>
      <c r="H294" s="30"/>
      <c r="I294" s="30"/>
      <c r="J294" s="30"/>
      <c r="K294" s="30"/>
      <c r="L294" s="30"/>
    </row>
    <row r="295" spans="3:12" x14ac:dyDescent="0.3">
      <c r="C295" s="30"/>
      <c r="D295" s="30"/>
      <c r="E295" s="30"/>
      <c r="F295" s="43"/>
      <c r="G295" s="30"/>
      <c r="H295" s="30"/>
      <c r="I295" s="30"/>
      <c r="J295" s="30"/>
      <c r="K295" s="30"/>
      <c r="L295" s="30"/>
    </row>
    <row r="296" spans="3:12" x14ac:dyDescent="0.3">
      <c r="C296" s="30"/>
      <c r="D296" s="30"/>
      <c r="E296" s="30"/>
      <c r="F296" s="43"/>
      <c r="G296" s="30"/>
      <c r="H296" s="30"/>
      <c r="I296" s="30"/>
      <c r="J296" s="30"/>
      <c r="K296" s="30"/>
      <c r="L296" s="30"/>
    </row>
    <row r="297" spans="3:12" x14ac:dyDescent="0.3">
      <c r="C297" s="30"/>
      <c r="D297" s="30"/>
      <c r="E297" s="30"/>
      <c r="F297" s="43"/>
      <c r="G297" s="30"/>
      <c r="H297" s="30"/>
      <c r="I297" s="30"/>
      <c r="J297" s="30"/>
      <c r="K297" s="30"/>
      <c r="L297" s="30"/>
    </row>
    <row r="298" spans="3:12" x14ac:dyDescent="0.3">
      <c r="C298" s="30"/>
      <c r="D298" s="30"/>
      <c r="E298" s="30"/>
      <c r="F298" s="43"/>
      <c r="G298" s="30"/>
      <c r="H298" s="30"/>
      <c r="I298" s="30"/>
      <c r="J298" s="30"/>
      <c r="K298" s="30"/>
      <c r="L298" s="30"/>
    </row>
    <row r="299" spans="3:12" x14ac:dyDescent="0.3">
      <c r="C299" s="30"/>
      <c r="D299" s="30"/>
      <c r="E299" s="30"/>
      <c r="F299" s="43"/>
      <c r="G299" s="30"/>
      <c r="H299" s="30"/>
      <c r="I299" s="30"/>
      <c r="J299" s="30"/>
      <c r="K299" s="30"/>
      <c r="L299" s="30"/>
    </row>
    <row r="300" spans="3:12" x14ac:dyDescent="0.3">
      <c r="C300" s="30"/>
      <c r="D300" s="30"/>
      <c r="E300" s="30"/>
      <c r="F300" s="43"/>
      <c r="G300" s="30"/>
      <c r="H300" s="30"/>
      <c r="I300" s="30"/>
      <c r="J300" s="30"/>
      <c r="K300" s="30"/>
      <c r="L300" s="30"/>
    </row>
    <row r="301" spans="3:12" x14ac:dyDescent="0.3">
      <c r="C301" s="30"/>
      <c r="D301" s="30"/>
      <c r="E301" s="30"/>
      <c r="F301" s="43"/>
      <c r="G301" s="30"/>
      <c r="H301" s="30"/>
      <c r="I301" s="30"/>
      <c r="J301" s="30"/>
      <c r="K301" s="30"/>
      <c r="L301" s="30"/>
    </row>
    <row r="302" spans="3:12" x14ac:dyDescent="0.3">
      <c r="C302" s="30"/>
      <c r="D302" s="30"/>
      <c r="E302" s="30"/>
      <c r="F302" s="43"/>
      <c r="G302" s="30"/>
      <c r="H302" s="30"/>
      <c r="I302" s="30"/>
      <c r="J302" s="30"/>
      <c r="K302" s="30"/>
      <c r="L302" s="30"/>
    </row>
    <row r="303" spans="3:12" x14ac:dyDescent="0.3">
      <c r="C303" s="30"/>
      <c r="D303" s="30"/>
      <c r="E303" s="30"/>
      <c r="F303" s="43"/>
      <c r="G303" s="30"/>
      <c r="H303" s="30"/>
      <c r="I303" s="30"/>
      <c r="J303" s="30"/>
      <c r="K303" s="30"/>
      <c r="L303" s="30"/>
    </row>
    <row r="304" spans="3:12" x14ac:dyDescent="0.3">
      <c r="C304" s="30"/>
      <c r="D304" s="30"/>
      <c r="E304" s="30"/>
      <c r="F304" s="43"/>
      <c r="G304" s="30"/>
      <c r="H304" s="30"/>
      <c r="I304" s="30"/>
      <c r="J304" s="30"/>
      <c r="K304" s="30"/>
      <c r="L304" s="30"/>
    </row>
    <row r="305" spans="3:12" x14ac:dyDescent="0.3">
      <c r="C305" s="30"/>
      <c r="D305" s="30"/>
      <c r="E305" s="30"/>
      <c r="F305" s="43"/>
      <c r="G305" s="30"/>
      <c r="H305" s="30"/>
      <c r="I305" s="30"/>
      <c r="J305" s="30"/>
      <c r="K305" s="30"/>
      <c r="L305" s="30"/>
    </row>
    <row r="306" spans="3:12" x14ac:dyDescent="0.3">
      <c r="C306" s="30"/>
      <c r="D306" s="30"/>
      <c r="E306" s="30"/>
      <c r="F306" s="43"/>
      <c r="G306" s="30"/>
      <c r="H306" s="30"/>
      <c r="I306" s="30"/>
      <c r="J306" s="30"/>
      <c r="K306" s="30"/>
      <c r="L306" s="30"/>
    </row>
    <row r="307" spans="3:12" x14ac:dyDescent="0.3">
      <c r="C307" s="30"/>
      <c r="D307" s="30"/>
      <c r="E307" s="30"/>
      <c r="F307" s="43"/>
      <c r="G307" s="30"/>
      <c r="H307" s="30"/>
      <c r="I307" s="30"/>
      <c r="J307" s="30"/>
      <c r="K307" s="30"/>
      <c r="L307" s="30"/>
    </row>
    <row r="308" spans="3:12" x14ac:dyDescent="0.3">
      <c r="C308" s="30"/>
      <c r="D308" s="30"/>
      <c r="E308" s="30"/>
      <c r="F308" s="43"/>
      <c r="G308" s="30"/>
      <c r="H308" s="30"/>
      <c r="I308" s="30"/>
      <c r="J308" s="30"/>
      <c r="K308" s="30"/>
      <c r="L308" s="30"/>
    </row>
    <row r="309" spans="3:12" x14ac:dyDescent="0.3">
      <c r="C309" s="30"/>
      <c r="D309" s="30"/>
      <c r="E309" s="30"/>
      <c r="F309" s="43"/>
      <c r="G309" s="30"/>
      <c r="H309" s="30"/>
      <c r="I309" s="30"/>
      <c r="J309" s="30"/>
      <c r="K309" s="30"/>
      <c r="L309" s="30"/>
    </row>
    <row r="310" spans="3:12" x14ac:dyDescent="0.3">
      <c r="C310" s="30"/>
      <c r="D310" s="30"/>
      <c r="E310" s="30"/>
      <c r="F310" s="43"/>
      <c r="G310" s="30"/>
      <c r="H310" s="30"/>
      <c r="I310" s="30"/>
      <c r="J310" s="30"/>
      <c r="K310" s="30"/>
      <c r="L310" s="30"/>
    </row>
    <row r="311" spans="3:12" x14ac:dyDescent="0.3">
      <c r="C311" s="30"/>
      <c r="D311" s="30"/>
      <c r="E311" s="30"/>
      <c r="F311" s="43"/>
      <c r="G311" s="30"/>
      <c r="H311" s="30"/>
      <c r="I311" s="30"/>
      <c r="J311" s="30"/>
      <c r="K311" s="30"/>
      <c r="L311" s="30"/>
    </row>
    <row r="312" spans="3:12" x14ac:dyDescent="0.3">
      <c r="C312" s="30"/>
      <c r="D312" s="30"/>
      <c r="E312" s="30"/>
      <c r="F312" s="43"/>
      <c r="G312" s="30"/>
      <c r="H312" s="30"/>
      <c r="I312" s="30"/>
      <c r="J312" s="30"/>
      <c r="K312" s="30"/>
      <c r="L312" s="30"/>
    </row>
    <row r="313" spans="3:12" x14ac:dyDescent="0.3">
      <c r="C313" s="30"/>
      <c r="D313" s="30"/>
      <c r="E313" s="30"/>
      <c r="F313" s="43"/>
      <c r="G313" s="30"/>
      <c r="H313" s="30"/>
      <c r="I313" s="30"/>
      <c r="J313" s="30"/>
      <c r="K313" s="30"/>
      <c r="L313" s="30"/>
    </row>
    <row r="314" spans="3:12" x14ac:dyDescent="0.3">
      <c r="C314" s="30"/>
      <c r="D314" s="30"/>
      <c r="E314" s="30"/>
      <c r="F314" s="43"/>
      <c r="G314" s="30"/>
      <c r="H314" s="30"/>
      <c r="I314" s="30"/>
      <c r="J314" s="30"/>
      <c r="K314" s="30"/>
      <c r="L314" s="30"/>
    </row>
    <row r="315" spans="3:12" x14ac:dyDescent="0.3">
      <c r="C315" s="30"/>
      <c r="D315" s="30"/>
      <c r="E315" s="30"/>
      <c r="F315" s="43"/>
      <c r="G315" s="30"/>
      <c r="H315" s="30"/>
      <c r="I315" s="30"/>
      <c r="J315" s="30"/>
      <c r="K315" s="30"/>
      <c r="L315" s="30"/>
    </row>
    <row r="316" spans="3:12" x14ac:dyDescent="0.3">
      <c r="C316" s="30"/>
      <c r="D316" s="30"/>
      <c r="E316" s="30"/>
      <c r="F316" s="43"/>
      <c r="G316" s="30"/>
      <c r="H316" s="30"/>
      <c r="I316" s="30"/>
      <c r="J316" s="30"/>
      <c r="K316" s="30"/>
      <c r="L316" s="30"/>
    </row>
    <row r="317" spans="3:12" x14ac:dyDescent="0.3">
      <c r="C317" s="30"/>
      <c r="D317" s="30"/>
      <c r="E317" s="30"/>
      <c r="F317" s="43"/>
      <c r="G317" s="30"/>
      <c r="H317" s="30"/>
      <c r="I317" s="30"/>
      <c r="J317" s="30"/>
      <c r="K317" s="30"/>
      <c r="L317" s="30"/>
    </row>
    <row r="318" spans="3:12" x14ac:dyDescent="0.3">
      <c r="C318" s="30"/>
      <c r="D318" s="30"/>
      <c r="E318" s="30"/>
      <c r="F318" s="43"/>
      <c r="G318" s="30"/>
      <c r="H318" s="30"/>
      <c r="I318" s="30"/>
      <c r="J318" s="30"/>
      <c r="K318" s="30"/>
      <c r="L318" s="30"/>
    </row>
    <row r="319" spans="3:12" x14ac:dyDescent="0.3">
      <c r="C319" s="30"/>
      <c r="D319" s="30"/>
      <c r="E319" s="30"/>
      <c r="F319" s="43"/>
      <c r="G319" s="30"/>
      <c r="H319" s="30"/>
      <c r="I319" s="30"/>
      <c r="J319" s="30"/>
      <c r="K319" s="30"/>
      <c r="L319" s="30"/>
    </row>
    <row r="320" spans="3:12" x14ac:dyDescent="0.3">
      <c r="C320" s="30"/>
      <c r="D320" s="30"/>
      <c r="E320" s="30"/>
      <c r="F320" s="43"/>
      <c r="G320" s="30"/>
      <c r="H320" s="30"/>
      <c r="I320" s="30"/>
      <c r="J320" s="30"/>
      <c r="K320" s="30"/>
      <c r="L320" s="30"/>
    </row>
    <row r="321" spans="3:12" x14ac:dyDescent="0.3">
      <c r="C321" s="30"/>
      <c r="D321" s="30"/>
      <c r="E321" s="30"/>
      <c r="F321" s="43"/>
      <c r="G321" s="30"/>
      <c r="H321" s="30"/>
      <c r="I321" s="30"/>
      <c r="J321" s="30"/>
      <c r="K321" s="30"/>
      <c r="L321" s="30"/>
    </row>
    <row r="322" spans="3:12" x14ac:dyDescent="0.3">
      <c r="C322" s="30"/>
      <c r="D322" s="30"/>
      <c r="E322" s="30"/>
      <c r="F322" s="43"/>
      <c r="G322" s="30"/>
      <c r="H322" s="30"/>
      <c r="I322" s="30"/>
      <c r="J322" s="30"/>
      <c r="K322" s="30"/>
      <c r="L322" s="30"/>
    </row>
    <row r="323" spans="3:12" x14ac:dyDescent="0.3">
      <c r="C323" s="30"/>
      <c r="D323" s="30"/>
      <c r="E323" s="30"/>
      <c r="F323" s="43"/>
      <c r="G323" s="30"/>
      <c r="H323" s="30"/>
      <c r="I323" s="30"/>
      <c r="J323" s="30"/>
      <c r="K323" s="30"/>
      <c r="L323" s="30"/>
    </row>
    <row r="324" spans="3:12" x14ac:dyDescent="0.3">
      <c r="C324" s="30"/>
      <c r="D324" s="30"/>
      <c r="E324" s="30"/>
      <c r="F324" s="43"/>
      <c r="G324" s="30"/>
      <c r="H324" s="30"/>
      <c r="I324" s="30"/>
      <c r="J324" s="30"/>
      <c r="K324" s="30"/>
      <c r="L324" s="30"/>
    </row>
    <row r="325" spans="3:12" x14ac:dyDescent="0.3">
      <c r="C325" s="30"/>
      <c r="D325" s="30"/>
      <c r="E325" s="30"/>
      <c r="F325" s="43"/>
      <c r="G325" s="30"/>
      <c r="H325" s="30"/>
      <c r="I325" s="30"/>
      <c r="J325" s="30"/>
      <c r="K325" s="30"/>
      <c r="L325" s="30"/>
    </row>
    <row r="326" spans="3:12" x14ac:dyDescent="0.3">
      <c r="C326" s="30"/>
      <c r="D326" s="30"/>
      <c r="E326" s="30"/>
      <c r="F326" s="43"/>
      <c r="G326" s="30"/>
      <c r="H326" s="30"/>
      <c r="I326" s="30"/>
      <c r="J326" s="30"/>
      <c r="K326" s="30"/>
      <c r="L326" s="30"/>
    </row>
    <row r="327" spans="3:12" x14ac:dyDescent="0.3">
      <c r="C327" s="30"/>
      <c r="D327" s="30"/>
      <c r="E327" s="30"/>
      <c r="F327" s="43"/>
      <c r="G327" s="30"/>
      <c r="H327" s="30"/>
      <c r="I327" s="30"/>
      <c r="J327" s="30"/>
      <c r="K327" s="30"/>
      <c r="L327" s="30"/>
    </row>
    <row r="328" spans="3:12" x14ac:dyDescent="0.3">
      <c r="C328" s="30"/>
      <c r="D328" s="30"/>
      <c r="E328" s="30"/>
      <c r="F328" s="43"/>
      <c r="G328" s="30"/>
      <c r="H328" s="30"/>
      <c r="I328" s="30"/>
      <c r="J328" s="30"/>
      <c r="K328" s="30"/>
      <c r="L328" s="30"/>
    </row>
    <row r="329" spans="3:12" x14ac:dyDescent="0.3">
      <c r="C329" s="30"/>
      <c r="D329" s="30"/>
      <c r="E329" s="30"/>
      <c r="F329" s="43"/>
      <c r="G329" s="30"/>
      <c r="H329" s="30"/>
      <c r="I329" s="30"/>
      <c r="J329" s="30"/>
      <c r="K329" s="30"/>
      <c r="L329" s="30"/>
    </row>
    <row r="330" spans="3:12" x14ac:dyDescent="0.3">
      <c r="C330" s="30"/>
      <c r="D330" s="30"/>
      <c r="E330" s="30"/>
      <c r="F330" s="43"/>
      <c r="G330" s="30"/>
      <c r="H330" s="30"/>
      <c r="I330" s="30"/>
      <c r="J330" s="30"/>
      <c r="K330" s="30"/>
      <c r="L330" s="30"/>
    </row>
    <row r="331" spans="3:12" x14ac:dyDescent="0.3">
      <c r="C331" s="30"/>
      <c r="D331" s="30"/>
      <c r="E331" s="30"/>
      <c r="F331" s="43"/>
      <c r="G331" s="30"/>
      <c r="H331" s="30"/>
      <c r="I331" s="30"/>
      <c r="J331" s="30"/>
      <c r="K331" s="30"/>
      <c r="L331" s="30"/>
    </row>
    <row r="332" spans="3:12" x14ac:dyDescent="0.3">
      <c r="C332" s="30"/>
      <c r="D332" s="30"/>
      <c r="E332" s="30"/>
      <c r="F332" s="43"/>
      <c r="G332" s="30"/>
      <c r="H332" s="30"/>
      <c r="I332" s="30"/>
      <c r="J332" s="30"/>
      <c r="K332" s="30"/>
      <c r="L332" s="30"/>
    </row>
    <row r="333" spans="3:12" x14ac:dyDescent="0.3">
      <c r="C333" s="30"/>
      <c r="D333" s="30"/>
      <c r="E333" s="30"/>
      <c r="F333" s="43"/>
      <c r="G333" s="30"/>
      <c r="H333" s="30"/>
      <c r="I333" s="30"/>
      <c r="J333" s="30"/>
      <c r="K333" s="30"/>
      <c r="L333" s="30"/>
    </row>
    <row r="334" spans="3:12" x14ac:dyDescent="0.3">
      <c r="C334" s="30"/>
      <c r="D334" s="30"/>
      <c r="E334" s="30"/>
      <c r="F334" s="43"/>
      <c r="G334" s="30"/>
      <c r="H334" s="30"/>
      <c r="I334" s="30"/>
      <c r="J334" s="30"/>
      <c r="K334" s="30"/>
      <c r="L334" s="30"/>
    </row>
    <row r="335" spans="3:12" x14ac:dyDescent="0.3">
      <c r="C335" s="30"/>
      <c r="D335" s="30"/>
      <c r="E335" s="30"/>
      <c r="F335" s="43"/>
      <c r="G335" s="30"/>
      <c r="H335" s="30"/>
      <c r="I335" s="30"/>
      <c r="J335" s="30"/>
      <c r="K335" s="30"/>
      <c r="L335" s="30"/>
    </row>
    <row r="336" spans="3:12" x14ac:dyDescent="0.3">
      <c r="C336" s="30"/>
      <c r="D336" s="30"/>
      <c r="E336" s="30"/>
      <c r="F336" s="43"/>
      <c r="G336" s="30"/>
      <c r="H336" s="30"/>
      <c r="I336" s="30"/>
      <c r="J336" s="30"/>
      <c r="K336" s="30"/>
      <c r="L336" s="30"/>
    </row>
    <row r="337" spans="3:12" x14ac:dyDescent="0.3">
      <c r="C337" s="30"/>
      <c r="D337" s="30"/>
      <c r="E337" s="30"/>
      <c r="F337" s="43"/>
      <c r="G337" s="30"/>
      <c r="H337" s="30"/>
      <c r="I337" s="30"/>
      <c r="J337" s="30"/>
      <c r="K337" s="30"/>
      <c r="L337" s="30"/>
    </row>
    <row r="338" spans="3:12" x14ac:dyDescent="0.3">
      <c r="C338" s="30"/>
      <c r="D338" s="30"/>
      <c r="E338" s="30"/>
      <c r="F338" s="43"/>
      <c r="G338" s="30"/>
      <c r="H338" s="30"/>
      <c r="I338" s="30"/>
      <c r="J338" s="30"/>
      <c r="K338" s="30"/>
      <c r="L338" s="30"/>
    </row>
    <row r="339" spans="3:12" x14ac:dyDescent="0.3">
      <c r="C339" s="30"/>
      <c r="D339" s="30"/>
      <c r="E339" s="30"/>
      <c r="F339" s="43"/>
      <c r="G339" s="30"/>
      <c r="H339" s="30"/>
      <c r="I339" s="30"/>
      <c r="J339" s="30"/>
      <c r="K339" s="30"/>
      <c r="L339" s="30"/>
    </row>
    <row r="340" spans="3:12" x14ac:dyDescent="0.3">
      <c r="C340" s="30"/>
      <c r="D340" s="30"/>
      <c r="E340" s="30"/>
      <c r="F340" s="43"/>
      <c r="G340" s="30"/>
      <c r="H340" s="30"/>
      <c r="I340" s="30"/>
      <c r="J340" s="30"/>
      <c r="K340" s="30"/>
      <c r="L340" s="30"/>
    </row>
    <row r="341" spans="3:12" x14ac:dyDescent="0.3">
      <c r="C341" s="30"/>
      <c r="D341" s="30"/>
      <c r="E341" s="30"/>
      <c r="F341" s="43"/>
      <c r="G341" s="30"/>
      <c r="H341" s="30"/>
      <c r="I341" s="30"/>
      <c r="J341" s="30"/>
      <c r="K341" s="30"/>
      <c r="L341" s="30"/>
    </row>
    <row r="342" spans="3:12" x14ac:dyDescent="0.3">
      <c r="C342" s="30"/>
      <c r="D342" s="30"/>
      <c r="E342" s="30"/>
      <c r="F342" s="43"/>
      <c r="G342" s="30"/>
      <c r="H342" s="30"/>
      <c r="I342" s="30"/>
      <c r="J342" s="30"/>
      <c r="K342" s="30"/>
      <c r="L342" s="30"/>
    </row>
    <row r="343" spans="3:12" x14ac:dyDescent="0.3">
      <c r="C343" s="30"/>
      <c r="D343" s="30"/>
      <c r="E343" s="30"/>
      <c r="F343" s="43"/>
      <c r="G343" s="30"/>
      <c r="H343" s="30"/>
      <c r="I343" s="30"/>
      <c r="J343" s="30"/>
      <c r="K343" s="30"/>
      <c r="L343" s="30"/>
    </row>
    <row r="344" spans="3:12" x14ac:dyDescent="0.3">
      <c r="C344" s="30"/>
      <c r="D344" s="30"/>
      <c r="E344" s="30"/>
      <c r="F344" s="43"/>
      <c r="G344" s="30"/>
      <c r="H344" s="30"/>
      <c r="I344" s="30"/>
      <c r="J344" s="30"/>
      <c r="K344" s="30"/>
      <c r="L344" s="30"/>
    </row>
    <row r="345" spans="3:12" x14ac:dyDescent="0.3">
      <c r="C345" s="30"/>
      <c r="D345" s="30"/>
      <c r="E345" s="30"/>
      <c r="F345" s="43"/>
      <c r="G345" s="30"/>
      <c r="H345" s="30"/>
      <c r="I345" s="30"/>
      <c r="J345" s="30"/>
      <c r="K345" s="30"/>
      <c r="L345" s="30"/>
    </row>
    <row r="346" spans="3:12" x14ac:dyDescent="0.3">
      <c r="C346" s="30"/>
      <c r="D346" s="30"/>
      <c r="E346" s="30"/>
      <c r="F346" s="43"/>
      <c r="G346" s="30"/>
      <c r="H346" s="30"/>
      <c r="I346" s="30"/>
      <c r="J346" s="30"/>
      <c r="K346" s="30"/>
      <c r="L346" s="30"/>
    </row>
    <row r="347" spans="3:12" x14ac:dyDescent="0.3">
      <c r="C347" s="30"/>
      <c r="D347" s="30"/>
      <c r="E347" s="30"/>
      <c r="F347" s="43"/>
      <c r="G347" s="30"/>
      <c r="H347" s="30"/>
      <c r="I347" s="30"/>
      <c r="J347" s="30"/>
      <c r="K347" s="30"/>
      <c r="L347" s="30"/>
    </row>
    <row r="348" spans="3:12" x14ac:dyDescent="0.3">
      <c r="C348" s="30"/>
      <c r="D348" s="30"/>
      <c r="E348" s="30"/>
      <c r="F348" s="43"/>
      <c r="G348" s="30"/>
      <c r="H348" s="30"/>
      <c r="I348" s="30"/>
      <c r="J348" s="30"/>
      <c r="K348" s="30"/>
      <c r="L348" s="30"/>
    </row>
    <row r="349" spans="3:12" x14ac:dyDescent="0.3">
      <c r="C349" s="30"/>
      <c r="D349" s="30"/>
      <c r="E349" s="30"/>
      <c r="F349" s="43"/>
      <c r="G349" s="30"/>
      <c r="H349" s="30"/>
      <c r="I349" s="30"/>
      <c r="J349" s="30"/>
      <c r="K349" s="30"/>
      <c r="L349" s="30"/>
    </row>
    <row r="350" spans="3:12" x14ac:dyDescent="0.3">
      <c r="C350" s="30"/>
      <c r="D350" s="30"/>
      <c r="E350" s="30"/>
      <c r="F350" s="43"/>
      <c r="G350" s="30"/>
      <c r="H350" s="30"/>
      <c r="I350" s="30"/>
      <c r="J350" s="30"/>
      <c r="K350" s="30"/>
      <c r="L350" s="30"/>
    </row>
    <row r="351" spans="3:12" x14ac:dyDescent="0.3">
      <c r="C351" s="30"/>
      <c r="D351" s="30"/>
      <c r="E351" s="30"/>
      <c r="F351" s="43"/>
      <c r="G351" s="30"/>
      <c r="H351" s="30"/>
      <c r="I351" s="30"/>
      <c r="J351" s="30"/>
      <c r="K351" s="30"/>
      <c r="L351" s="30"/>
    </row>
    <row r="352" spans="3:12" x14ac:dyDescent="0.3">
      <c r="C352" s="30"/>
      <c r="D352" s="30"/>
      <c r="E352" s="30"/>
      <c r="F352" s="43"/>
      <c r="G352" s="30"/>
      <c r="H352" s="30"/>
      <c r="I352" s="30"/>
      <c r="J352" s="30"/>
      <c r="K352" s="30"/>
      <c r="L352" s="30"/>
    </row>
    <row r="353" spans="3:12" x14ac:dyDescent="0.3">
      <c r="C353" s="30"/>
      <c r="D353" s="30"/>
      <c r="E353" s="30"/>
      <c r="F353" s="43"/>
      <c r="G353" s="30"/>
      <c r="H353" s="30"/>
      <c r="I353" s="30"/>
      <c r="J353" s="30"/>
      <c r="K353" s="30"/>
      <c r="L353" s="30"/>
    </row>
    <row r="354" spans="3:12" x14ac:dyDescent="0.3">
      <c r="C354" s="30"/>
      <c r="D354" s="30"/>
      <c r="E354" s="30"/>
      <c r="F354" s="43"/>
      <c r="G354" s="30"/>
      <c r="H354" s="30"/>
      <c r="I354" s="30"/>
      <c r="J354" s="30"/>
      <c r="K354" s="30"/>
      <c r="L354" s="30"/>
    </row>
    <row r="355" spans="3:12" x14ac:dyDescent="0.3">
      <c r="C355" s="30"/>
      <c r="D355" s="30"/>
      <c r="E355" s="30"/>
      <c r="F355" s="43"/>
      <c r="G355" s="30"/>
      <c r="H355" s="30"/>
      <c r="I355" s="30"/>
      <c r="J355" s="30"/>
      <c r="K355" s="30"/>
      <c r="L355" s="30"/>
    </row>
    <row r="356" spans="3:12" x14ac:dyDescent="0.3">
      <c r="C356" s="30"/>
      <c r="D356" s="30"/>
      <c r="E356" s="30"/>
      <c r="F356" s="43"/>
      <c r="G356" s="30"/>
      <c r="H356" s="30"/>
      <c r="I356" s="30"/>
      <c r="J356" s="30"/>
      <c r="K356" s="30"/>
      <c r="L356" s="30"/>
    </row>
    <row r="357" spans="3:12" x14ac:dyDescent="0.3">
      <c r="C357" s="30"/>
      <c r="D357" s="30"/>
      <c r="E357" s="30"/>
      <c r="F357" s="43"/>
      <c r="G357" s="30"/>
      <c r="H357" s="30"/>
      <c r="I357" s="30"/>
      <c r="J357" s="30"/>
      <c r="K357" s="30"/>
      <c r="L357" s="30"/>
    </row>
    <row r="358" spans="3:12" x14ac:dyDescent="0.3">
      <c r="C358" s="30"/>
      <c r="D358" s="30"/>
      <c r="E358" s="30"/>
      <c r="F358" s="43"/>
      <c r="G358" s="30"/>
      <c r="H358" s="30"/>
      <c r="I358" s="30"/>
      <c r="J358" s="30"/>
      <c r="K358" s="30"/>
      <c r="L358" s="30"/>
    </row>
    <row r="359" spans="3:12" x14ac:dyDescent="0.3">
      <c r="C359" s="30"/>
      <c r="D359" s="30"/>
      <c r="E359" s="30"/>
      <c r="F359" s="43"/>
      <c r="G359" s="30"/>
      <c r="H359" s="30"/>
      <c r="I359" s="30"/>
      <c r="J359" s="30"/>
      <c r="K359" s="30"/>
      <c r="L359" s="30"/>
    </row>
    <row r="360" spans="3:12" x14ac:dyDescent="0.3">
      <c r="C360" s="30"/>
      <c r="D360" s="30"/>
      <c r="E360" s="30"/>
      <c r="F360" s="43"/>
      <c r="G360" s="30"/>
      <c r="H360" s="30"/>
      <c r="I360" s="30"/>
      <c r="J360" s="30"/>
      <c r="K360" s="30"/>
      <c r="L360" s="30"/>
    </row>
    <row r="361" spans="3:12" x14ac:dyDescent="0.3">
      <c r="C361" s="30"/>
      <c r="D361" s="30"/>
      <c r="E361" s="30"/>
      <c r="F361" s="43"/>
      <c r="G361" s="30"/>
      <c r="H361" s="30"/>
      <c r="I361" s="30"/>
      <c r="J361" s="30"/>
      <c r="K361" s="30"/>
      <c r="L361" s="30"/>
    </row>
    <row r="362" spans="3:12" x14ac:dyDescent="0.3">
      <c r="C362" s="30"/>
      <c r="D362" s="30"/>
      <c r="E362" s="30"/>
      <c r="F362" s="43"/>
      <c r="G362" s="30"/>
      <c r="H362" s="30"/>
      <c r="I362" s="30"/>
      <c r="J362" s="30"/>
      <c r="K362" s="30"/>
      <c r="L362" s="30"/>
    </row>
    <row r="363" spans="3:12" x14ac:dyDescent="0.3">
      <c r="C363" s="30"/>
      <c r="D363" s="30"/>
      <c r="E363" s="30"/>
      <c r="F363" s="43"/>
      <c r="G363" s="30"/>
      <c r="H363" s="30"/>
      <c r="I363" s="30"/>
      <c r="J363" s="30"/>
      <c r="K363" s="30"/>
      <c r="L363" s="30"/>
    </row>
    <row r="364" spans="3:12" x14ac:dyDescent="0.3">
      <c r="C364" s="30"/>
      <c r="D364" s="30"/>
      <c r="E364" s="30"/>
      <c r="F364" s="43"/>
      <c r="G364" s="30"/>
      <c r="H364" s="30"/>
      <c r="I364" s="30"/>
      <c r="J364" s="30"/>
      <c r="K364" s="30"/>
      <c r="L364" s="30"/>
    </row>
    <row r="365" spans="3:12" x14ac:dyDescent="0.3">
      <c r="C365" s="30"/>
      <c r="D365" s="30"/>
      <c r="E365" s="30"/>
      <c r="F365" s="43"/>
      <c r="G365" s="30"/>
      <c r="H365" s="30"/>
      <c r="I365" s="30"/>
      <c r="J365" s="30"/>
      <c r="K365" s="30"/>
      <c r="L365" s="30"/>
    </row>
    <row r="366" spans="3:12" x14ac:dyDescent="0.3">
      <c r="C366" s="30"/>
      <c r="D366" s="30"/>
      <c r="E366" s="30"/>
      <c r="F366" s="43"/>
      <c r="G366" s="30"/>
      <c r="H366" s="30"/>
      <c r="I366" s="30"/>
      <c r="J366" s="30"/>
      <c r="K366" s="30"/>
      <c r="L366" s="30"/>
    </row>
    <row r="367" spans="3:12" x14ac:dyDescent="0.3">
      <c r="C367" s="30"/>
      <c r="D367" s="30"/>
      <c r="E367" s="30"/>
      <c r="F367" s="43"/>
      <c r="G367" s="30"/>
      <c r="H367" s="30"/>
      <c r="I367" s="30"/>
      <c r="J367" s="30"/>
      <c r="K367" s="30"/>
      <c r="L367" s="30"/>
    </row>
    <row r="368" spans="3:12" x14ac:dyDescent="0.3">
      <c r="C368" s="30"/>
      <c r="D368" s="30"/>
      <c r="E368" s="30"/>
      <c r="F368" s="43"/>
      <c r="G368" s="30"/>
      <c r="H368" s="30"/>
      <c r="I368" s="30"/>
      <c r="J368" s="30"/>
      <c r="K368" s="30"/>
      <c r="L368" s="30"/>
    </row>
    <row r="369" spans="3:12" x14ac:dyDescent="0.3">
      <c r="C369" s="30"/>
      <c r="D369" s="30"/>
      <c r="E369" s="30"/>
      <c r="F369" s="43"/>
      <c r="G369" s="30"/>
      <c r="H369" s="30"/>
      <c r="I369" s="30"/>
      <c r="J369" s="30"/>
      <c r="K369" s="30"/>
      <c r="L369" s="30"/>
    </row>
    <row r="370" spans="3:12" x14ac:dyDescent="0.3">
      <c r="C370" s="30"/>
      <c r="D370" s="30"/>
      <c r="E370" s="30"/>
      <c r="F370" s="43"/>
      <c r="G370" s="30"/>
      <c r="H370" s="30"/>
      <c r="I370" s="30"/>
      <c r="J370" s="30"/>
      <c r="K370" s="30"/>
      <c r="L370" s="30"/>
    </row>
    <row r="371" spans="3:12" x14ac:dyDescent="0.3">
      <c r="C371" s="30"/>
      <c r="D371" s="30"/>
      <c r="E371" s="30"/>
      <c r="F371" s="43"/>
      <c r="G371" s="30"/>
      <c r="H371" s="30"/>
      <c r="I371" s="30"/>
      <c r="J371" s="30"/>
      <c r="K371" s="30"/>
      <c r="L371" s="30"/>
    </row>
    <row r="372" spans="3:12" x14ac:dyDescent="0.3">
      <c r="C372" s="30"/>
      <c r="D372" s="30"/>
      <c r="E372" s="30"/>
      <c r="F372" s="43"/>
      <c r="G372" s="30"/>
      <c r="H372" s="30"/>
      <c r="I372" s="30"/>
      <c r="J372" s="30"/>
      <c r="K372" s="30"/>
      <c r="L372" s="30"/>
    </row>
    <row r="373" spans="3:12" x14ac:dyDescent="0.3">
      <c r="C373" s="30"/>
      <c r="D373" s="30"/>
      <c r="E373" s="30"/>
      <c r="F373" s="43"/>
      <c r="G373" s="30"/>
      <c r="H373" s="30"/>
      <c r="I373" s="30"/>
      <c r="J373" s="30"/>
      <c r="K373" s="30"/>
      <c r="L373" s="30"/>
    </row>
    <row r="374" spans="3:12" x14ac:dyDescent="0.3">
      <c r="C374" s="30"/>
      <c r="D374" s="30"/>
      <c r="E374" s="30"/>
      <c r="F374" s="43"/>
      <c r="G374" s="30"/>
      <c r="H374" s="30"/>
      <c r="I374" s="30"/>
      <c r="J374" s="30"/>
      <c r="K374" s="30"/>
      <c r="L374" s="30"/>
    </row>
    <row r="375" spans="3:12" x14ac:dyDescent="0.3">
      <c r="C375" s="30"/>
      <c r="D375" s="30"/>
      <c r="E375" s="30"/>
      <c r="F375" s="43"/>
      <c r="G375" s="30"/>
      <c r="H375" s="30"/>
      <c r="I375" s="30"/>
      <c r="J375" s="30"/>
      <c r="K375" s="30"/>
      <c r="L375" s="30"/>
    </row>
    <row r="376" spans="3:12" x14ac:dyDescent="0.3">
      <c r="C376" s="30"/>
      <c r="D376" s="30"/>
      <c r="E376" s="30"/>
      <c r="F376" s="43"/>
      <c r="G376" s="30"/>
      <c r="H376" s="30"/>
      <c r="I376" s="30"/>
      <c r="J376" s="30"/>
      <c r="K376" s="30"/>
      <c r="L376" s="30"/>
    </row>
    <row r="377" spans="3:12" x14ac:dyDescent="0.3">
      <c r="C377" s="30"/>
      <c r="D377" s="30"/>
      <c r="E377" s="30"/>
      <c r="F377" s="43"/>
      <c r="G377" s="30"/>
      <c r="H377" s="30"/>
      <c r="I377" s="30"/>
      <c r="J377" s="30"/>
      <c r="K377" s="30"/>
      <c r="L377" s="30"/>
    </row>
    <row r="378" spans="3:12" x14ac:dyDescent="0.3">
      <c r="C378" s="30"/>
      <c r="D378" s="30"/>
      <c r="E378" s="30"/>
      <c r="F378" s="43"/>
      <c r="G378" s="30"/>
      <c r="H378" s="30"/>
      <c r="I378" s="30"/>
      <c r="J378" s="30"/>
      <c r="K378" s="30"/>
      <c r="L378" s="30"/>
    </row>
    <row r="379" spans="3:12" x14ac:dyDescent="0.3">
      <c r="C379" s="30"/>
      <c r="D379" s="30"/>
      <c r="E379" s="30"/>
      <c r="F379" s="43"/>
      <c r="G379" s="30"/>
      <c r="H379" s="30"/>
      <c r="I379" s="30"/>
      <c r="J379" s="30"/>
      <c r="K379" s="30"/>
      <c r="L379" s="30"/>
    </row>
    <row r="380" spans="3:12" x14ac:dyDescent="0.3">
      <c r="C380" s="30"/>
      <c r="D380" s="30"/>
      <c r="E380" s="30"/>
      <c r="F380" s="43"/>
      <c r="G380" s="30"/>
      <c r="H380" s="30"/>
      <c r="I380" s="30"/>
      <c r="J380" s="30"/>
      <c r="K380" s="30"/>
      <c r="L380" s="30"/>
    </row>
    <row r="381" spans="3:12" x14ac:dyDescent="0.3">
      <c r="C381" s="30"/>
      <c r="D381" s="30"/>
      <c r="E381" s="30"/>
      <c r="F381" s="43"/>
      <c r="G381" s="30"/>
      <c r="H381" s="30"/>
      <c r="I381" s="30"/>
      <c r="J381" s="30"/>
      <c r="K381" s="30"/>
      <c r="L381" s="30"/>
    </row>
    <row r="382" spans="3:12" x14ac:dyDescent="0.3">
      <c r="C382" s="30"/>
      <c r="D382" s="30"/>
      <c r="E382" s="30"/>
      <c r="F382" s="43"/>
      <c r="G382" s="30"/>
      <c r="H382" s="30"/>
      <c r="I382" s="30"/>
      <c r="J382" s="30"/>
      <c r="K382" s="30"/>
      <c r="L382" s="30"/>
    </row>
    <row r="383" spans="3:12" x14ac:dyDescent="0.3">
      <c r="C383" s="30"/>
      <c r="D383" s="30"/>
      <c r="E383" s="30"/>
      <c r="F383" s="43"/>
      <c r="G383" s="30"/>
      <c r="H383" s="30"/>
      <c r="I383" s="30"/>
      <c r="J383" s="30"/>
      <c r="K383" s="30"/>
      <c r="L383" s="30"/>
    </row>
    <row r="384" spans="3:12" x14ac:dyDescent="0.3">
      <c r="C384" s="30"/>
      <c r="D384" s="30"/>
      <c r="E384" s="30"/>
      <c r="F384" s="43"/>
      <c r="G384" s="30"/>
      <c r="H384" s="30"/>
      <c r="I384" s="30"/>
      <c r="J384" s="30"/>
      <c r="K384" s="30"/>
      <c r="L384" s="30"/>
    </row>
    <row r="385" spans="3:12" x14ac:dyDescent="0.3">
      <c r="C385" s="30"/>
      <c r="D385" s="30"/>
      <c r="E385" s="30"/>
      <c r="F385" s="43"/>
      <c r="G385" s="30"/>
      <c r="H385" s="30"/>
      <c r="I385" s="30"/>
      <c r="J385" s="30"/>
      <c r="K385" s="30"/>
      <c r="L385" s="30"/>
    </row>
    <row r="386" spans="3:12" x14ac:dyDescent="0.3">
      <c r="C386" s="30"/>
      <c r="D386" s="30"/>
      <c r="E386" s="30"/>
      <c r="F386" s="43"/>
      <c r="G386" s="30"/>
      <c r="H386" s="30"/>
      <c r="I386" s="30"/>
      <c r="J386" s="30"/>
      <c r="K386" s="30"/>
      <c r="L386" s="30"/>
    </row>
    <row r="387" spans="3:12" x14ac:dyDescent="0.3">
      <c r="C387" s="30"/>
      <c r="D387" s="30"/>
      <c r="E387" s="30"/>
      <c r="F387" s="43"/>
      <c r="G387" s="30"/>
      <c r="H387" s="30"/>
      <c r="I387" s="30"/>
      <c r="J387" s="30"/>
      <c r="K387" s="30"/>
      <c r="L387" s="30"/>
    </row>
    <row r="388" spans="3:12" x14ac:dyDescent="0.3">
      <c r="C388" s="30"/>
      <c r="D388" s="30"/>
      <c r="E388" s="30"/>
      <c r="F388" s="43"/>
      <c r="G388" s="30"/>
      <c r="H388" s="30"/>
      <c r="I388" s="30"/>
      <c r="J388" s="30"/>
      <c r="K388" s="30"/>
      <c r="L388" s="30"/>
    </row>
    <row r="389" spans="3:12" x14ac:dyDescent="0.3">
      <c r="C389" s="30"/>
      <c r="D389" s="30"/>
      <c r="E389" s="30"/>
      <c r="F389" s="43"/>
      <c r="G389" s="30"/>
      <c r="H389" s="30"/>
      <c r="I389" s="30"/>
      <c r="J389" s="30"/>
      <c r="K389" s="30"/>
      <c r="L389" s="30"/>
    </row>
    <row r="390" spans="3:12" x14ac:dyDescent="0.3">
      <c r="C390" s="30"/>
      <c r="D390" s="30"/>
      <c r="E390" s="30"/>
      <c r="F390" s="43"/>
      <c r="G390" s="30"/>
      <c r="H390" s="30"/>
      <c r="I390" s="30"/>
      <c r="J390" s="30"/>
      <c r="K390" s="30"/>
      <c r="L390" s="30"/>
    </row>
    <row r="391" spans="3:12" x14ac:dyDescent="0.3">
      <c r="C391" s="30"/>
      <c r="D391" s="30"/>
      <c r="E391" s="30"/>
      <c r="F391" s="43"/>
      <c r="G391" s="30"/>
      <c r="H391" s="30"/>
      <c r="I391" s="30"/>
      <c r="J391" s="30"/>
      <c r="K391" s="30"/>
      <c r="L391" s="30"/>
    </row>
    <row r="392" spans="3:12" x14ac:dyDescent="0.3">
      <c r="C392" s="30"/>
      <c r="D392" s="30"/>
      <c r="E392" s="30"/>
      <c r="F392" s="43"/>
      <c r="G392" s="30"/>
      <c r="H392" s="30"/>
      <c r="I392" s="30"/>
      <c r="J392" s="30"/>
      <c r="K392" s="30"/>
      <c r="L392" s="30"/>
    </row>
    <row r="393" spans="3:12" x14ac:dyDescent="0.3">
      <c r="C393" s="30"/>
      <c r="D393" s="30"/>
      <c r="E393" s="30"/>
      <c r="F393" s="43"/>
      <c r="G393" s="30"/>
      <c r="H393" s="30"/>
      <c r="I393" s="30"/>
      <c r="J393" s="30"/>
      <c r="K393" s="30"/>
      <c r="L393" s="30"/>
    </row>
    <row r="394" spans="3:12" x14ac:dyDescent="0.3">
      <c r="C394" s="30"/>
      <c r="D394" s="30"/>
      <c r="E394" s="30"/>
      <c r="F394" s="43"/>
      <c r="G394" s="30"/>
      <c r="H394" s="30"/>
      <c r="I394" s="30"/>
      <c r="J394" s="30"/>
      <c r="K394" s="30"/>
      <c r="L394" s="30"/>
    </row>
    <row r="395" spans="3:12" x14ac:dyDescent="0.3">
      <c r="C395" s="30"/>
      <c r="D395" s="30"/>
      <c r="E395" s="30"/>
      <c r="F395" s="43"/>
      <c r="G395" s="30"/>
      <c r="H395" s="30"/>
      <c r="I395" s="30"/>
      <c r="J395" s="30"/>
      <c r="K395" s="30"/>
      <c r="L395" s="30"/>
    </row>
    <row r="396" spans="3:12" x14ac:dyDescent="0.3">
      <c r="C396" s="30"/>
      <c r="D396" s="30"/>
      <c r="E396" s="30"/>
      <c r="F396" s="43"/>
      <c r="G396" s="30"/>
      <c r="H396" s="30"/>
      <c r="I396" s="30"/>
      <c r="J396" s="30"/>
      <c r="K396" s="30"/>
      <c r="L396" s="30"/>
    </row>
    <row r="397" spans="3:12" x14ac:dyDescent="0.3">
      <c r="C397" s="30"/>
      <c r="D397" s="30"/>
      <c r="E397" s="30"/>
      <c r="F397" s="43"/>
      <c r="G397" s="30"/>
      <c r="H397" s="30"/>
      <c r="I397" s="30"/>
      <c r="J397" s="30"/>
      <c r="K397" s="30"/>
      <c r="L397" s="30"/>
    </row>
    <row r="398" spans="3:12" x14ac:dyDescent="0.3">
      <c r="C398" s="30"/>
      <c r="D398" s="30"/>
      <c r="E398" s="30"/>
      <c r="F398" s="43"/>
      <c r="G398" s="30"/>
      <c r="H398" s="30"/>
      <c r="I398" s="30"/>
      <c r="J398" s="30"/>
      <c r="K398" s="30"/>
      <c r="L398" s="30"/>
    </row>
    <row r="399" spans="3:12" x14ac:dyDescent="0.3">
      <c r="C399" s="30"/>
      <c r="D399" s="30"/>
      <c r="E399" s="30"/>
      <c r="F399" s="43"/>
      <c r="G399" s="30"/>
      <c r="H399" s="30"/>
      <c r="I399" s="30"/>
      <c r="J399" s="30"/>
      <c r="K399" s="30"/>
      <c r="L399" s="30"/>
    </row>
    <row r="400" spans="3:12" x14ac:dyDescent="0.3">
      <c r="C400" s="30"/>
      <c r="D400" s="30"/>
      <c r="E400" s="30"/>
      <c r="F400" s="43"/>
      <c r="G400" s="30"/>
      <c r="H400" s="30"/>
      <c r="I400" s="30"/>
      <c r="J400" s="30"/>
      <c r="K400" s="30"/>
      <c r="L400" s="30"/>
    </row>
    <row r="401" spans="3:12" x14ac:dyDescent="0.3">
      <c r="C401" s="30"/>
      <c r="D401" s="30"/>
      <c r="E401" s="30"/>
      <c r="F401" s="43"/>
      <c r="G401" s="30"/>
      <c r="H401" s="30"/>
      <c r="I401" s="30"/>
      <c r="J401" s="30"/>
      <c r="K401" s="30"/>
      <c r="L401" s="30"/>
    </row>
    <row r="402" spans="3:12" x14ac:dyDescent="0.3">
      <c r="C402" s="30"/>
      <c r="D402" s="30"/>
      <c r="E402" s="30"/>
      <c r="F402" s="43"/>
      <c r="G402" s="30"/>
      <c r="H402" s="30"/>
      <c r="I402" s="30"/>
      <c r="J402" s="30"/>
      <c r="K402" s="30"/>
      <c r="L402" s="30"/>
    </row>
    <row r="403" spans="3:12" x14ac:dyDescent="0.3">
      <c r="C403" s="30"/>
      <c r="D403" s="30"/>
      <c r="E403" s="30"/>
      <c r="F403" s="43"/>
      <c r="G403" s="30"/>
      <c r="H403" s="30"/>
      <c r="I403" s="30"/>
      <c r="J403" s="30"/>
      <c r="K403" s="30"/>
      <c r="L403" s="30"/>
    </row>
    <row r="404" spans="3:12" x14ac:dyDescent="0.3">
      <c r="C404" s="30"/>
      <c r="D404" s="30"/>
      <c r="E404" s="30"/>
      <c r="F404" s="43"/>
      <c r="G404" s="30"/>
      <c r="H404" s="30"/>
      <c r="I404" s="30"/>
      <c r="J404" s="30"/>
      <c r="K404" s="30"/>
      <c r="L404" s="30"/>
    </row>
    <row r="405" spans="3:12" x14ac:dyDescent="0.3">
      <c r="C405" s="30"/>
      <c r="D405" s="30"/>
      <c r="E405" s="30"/>
      <c r="F405" s="43"/>
      <c r="G405" s="30"/>
      <c r="H405" s="30"/>
      <c r="I405" s="30"/>
      <c r="J405" s="30"/>
      <c r="K405" s="30"/>
      <c r="L405" s="30"/>
    </row>
    <row r="406" spans="3:12" x14ac:dyDescent="0.3">
      <c r="C406" s="30"/>
      <c r="D406" s="30"/>
      <c r="E406" s="30"/>
      <c r="F406" s="43"/>
      <c r="G406" s="30"/>
      <c r="H406" s="30"/>
      <c r="I406" s="30"/>
      <c r="J406" s="30"/>
      <c r="K406" s="30"/>
      <c r="L406" s="30"/>
    </row>
    <row r="407" spans="3:12" x14ac:dyDescent="0.3">
      <c r="C407" s="30"/>
      <c r="D407" s="30"/>
      <c r="E407" s="30"/>
      <c r="F407" s="43"/>
      <c r="G407" s="30"/>
      <c r="H407" s="30"/>
      <c r="I407" s="30"/>
      <c r="J407" s="30"/>
      <c r="K407" s="30"/>
      <c r="L407" s="30"/>
    </row>
    <row r="408" spans="3:12" x14ac:dyDescent="0.3">
      <c r="C408" s="30"/>
      <c r="D408" s="30"/>
      <c r="E408" s="30"/>
      <c r="F408" s="43"/>
      <c r="G408" s="30"/>
      <c r="H408" s="30"/>
      <c r="I408" s="30"/>
      <c r="J408" s="30"/>
      <c r="K408" s="30"/>
      <c r="L408" s="30"/>
    </row>
    <row r="409" spans="3:12" x14ac:dyDescent="0.3">
      <c r="C409" s="30"/>
      <c r="D409" s="30"/>
      <c r="E409" s="30"/>
      <c r="F409" s="43"/>
      <c r="G409" s="30"/>
      <c r="H409" s="30"/>
      <c r="I409" s="30"/>
      <c r="J409" s="30"/>
      <c r="K409" s="30"/>
      <c r="L409" s="30"/>
    </row>
    <row r="410" spans="3:12" x14ac:dyDescent="0.3">
      <c r="C410" s="30"/>
      <c r="D410" s="30"/>
      <c r="E410" s="30"/>
      <c r="F410" s="43"/>
      <c r="G410" s="30"/>
      <c r="H410" s="30"/>
      <c r="I410" s="30"/>
      <c r="J410" s="30"/>
      <c r="K410" s="30"/>
      <c r="L410" s="30"/>
    </row>
    <row r="411" spans="3:12" x14ac:dyDescent="0.3">
      <c r="C411" s="30"/>
      <c r="D411" s="30"/>
      <c r="E411" s="30"/>
      <c r="F411" s="43"/>
      <c r="G411" s="30"/>
      <c r="H411" s="30"/>
      <c r="I411" s="30"/>
      <c r="J411" s="30"/>
      <c r="K411" s="30"/>
      <c r="L411" s="30"/>
    </row>
    <row r="412" spans="3:12" x14ac:dyDescent="0.3">
      <c r="C412" s="30"/>
      <c r="D412" s="30"/>
      <c r="E412" s="30"/>
      <c r="F412" s="43"/>
      <c r="G412" s="30"/>
      <c r="H412" s="30"/>
      <c r="I412" s="30"/>
      <c r="J412" s="30"/>
      <c r="K412" s="30"/>
      <c r="L412" s="30"/>
    </row>
    <row r="413" spans="3:12" x14ac:dyDescent="0.3">
      <c r="C413" s="30"/>
      <c r="D413" s="30"/>
      <c r="E413" s="30"/>
      <c r="F413" s="43"/>
      <c r="G413" s="30"/>
      <c r="H413" s="30"/>
      <c r="I413" s="30"/>
      <c r="J413" s="30"/>
      <c r="K413" s="30"/>
      <c r="L413" s="30"/>
    </row>
    <row r="414" spans="3:12" x14ac:dyDescent="0.3">
      <c r="C414" s="30"/>
      <c r="D414" s="30"/>
      <c r="E414" s="30"/>
      <c r="F414" s="43"/>
      <c r="G414" s="30"/>
      <c r="H414" s="30"/>
      <c r="I414" s="30"/>
      <c r="J414" s="30"/>
      <c r="K414" s="30"/>
      <c r="L414" s="30"/>
    </row>
    <row r="415" spans="3:12" x14ac:dyDescent="0.3">
      <c r="C415" s="30"/>
      <c r="D415" s="30"/>
      <c r="E415" s="30"/>
      <c r="F415" s="43"/>
      <c r="G415" s="30"/>
      <c r="H415" s="30"/>
      <c r="I415" s="30"/>
      <c r="J415" s="30"/>
      <c r="K415" s="30"/>
      <c r="L415" s="30"/>
    </row>
    <row r="416" spans="3:12" x14ac:dyDescent="0.3">
      <c r="C416" s="30"/>
      <c r="D416" s="30"/>
      <c r="E416" s="30"/>
      <c r="F416" s="43"/>
      <c r="G416" s="30"/>
      <c r="H416" s="30"/>
      <c r="I416" s="30"/>
      <c r="J416" s="30"/>
      <c r="K416" s="30"/>
      <c r="L416" s="30"/>
    </row>
    <row r="417" spans="3:12" x14ac:dyDescent="0.3">
      <c r="C417" s="30"/>
      <c r="D417" s="30"/>
      <c r="E417" s="30"/>
      <c r="F417" s="43"/>
      <c r="G417" s="30"/>
      <c r="H417" s="30"/>
      <c r="I417" s="30"/>
      <c r="J417" s="30"/>
      <c r="K417" s="30"/>
      <c r="L417" s="30"/>
    </row>
    <row r="418" spans="3:12" x14ac:dyDescent="0.3">
      <c r="C418" s="30"/>
      <c r="D418" s="30"/>
      <c r="E418" s="30"/>
      <c r="F418" s="43"/>
      <c r="G418" s="30"/>
      <c r="H418" s="30"/>
      <c r="I418" s="30"/>
      <c r="J418" s="30"/>
      <c r="K418" s="30"/>
      <c r="L418" s="30"/>
    </row>
    <row r="419" spans="3:12" x14ac:dyDescent="0.3">
      <c r="C419" s="30"/>
      <c r="D419" s="30"/>
      <c r="E419" s="30"/>
      <c r="F419" s="43"/>
      <c r="G419" s="30"/>
      <c r="H419" s="30"/>
      <c r="I419" s="30"/>
      <c r="J419" s="30"/>
      <c r="K419" s="30"/>
      <c r="L419" s="30"/>
    </row>
    <row r="420" spans="3:12" x14ac:dyDescent="0.3">
      <c r="C420" s="30"/>
      <c r="D420" s="30"/>
      <c r="E420" s="30"/>
      <c r="F420" s="43"/>
      <c r="G420" s="30"/>
      <c r="H420" s="30"/>
      <c r="I420" s="30"/>
      <c r="J420" s="30"/>
      <c r="K420" s="30"/>
      <c r="L420" s="30"/>
    </row>
    <row r="421" spans="3:12" x14ac:dyDescent="0.3">
      <c r="C421" s="30"/>
      <c r="D421" s="30"/>
      <c r="E421" s="30"/>
      <c r="F421" s="43"/>
      <c r="G421" s="30"/>
      <c r="H421" s="30"/>
      <c r="I421" s="30"/>
      <c r="J421" s="30"/>
      <c r="K421" s="30"/>
      <c r="L421" s="30"/>
    </row>
    <row r="422" spans="3:12" x14ac:dyDescent="0.3">
      <c r="C422" s="30"/>
      <c r="D422" s="30"/>
      <c r="E422" s="30"/>
      <c r="F422" s="43"/>
      <c r="G422" s="30"/>
      <c r="H422" s="30"/>
      <c r="I422" s="30"/>
      <c r="J422" s="30"/>
      <c r="K422" s="30"/>
      <c r="L422" s="30"/>
    </row>
    <row r="423" spans="3:12" x14ac:dyDescent="0.3">
      <c r="C423" s="30"/>
      <c r="D423" s="30"/>
      <c r="E423" s="30"/>
      <c r="F423" s="43"/>
      <c r="G423" s="30"/>
      <c r="H423" s="30"/>
      <c r="I423" s="30"/>
      <c r="J423" s="30"/>
      <c r="K423" s="30"/>
      <c r="L423" s="30"/>
    </row>
    <row r="424" spans="3:12" x14ac:dyDescent="0.3">
      <c r="C424" s="30"/>
      <c r="D424" s="30"/>
      <c r="E424" s="30"/>
      <c r="F424" s="43"/>
      <c r="G424" s="30"/>
      <c r="H424" s="30"/>
      <c r="I424" s="30"/>
      <c r="J424" s="30"/>
      <c r="K424" s="30"/>
      <c r="L424" s="30"/>
    </row>
    <row r="425" spans="3:12" x14ac:dyDescent="0.3">
      <c r="C425" s="30"/>
      <c r="D425" s="30"/>
      <c r="E425" s="30"/>
      <c r="F425" s="43"/>
      <c r="G425" s="30"/>
      <c r="H425" s="30"/>
      <c r="I425" s="30"/>
      <c r="J425" s="30"/>
      <c r="K425" s="30"/>
      <c r="L425" s="30"/>
    </row>
    <row r="426" spans="3:12" x14ac:dyDescent="0.3">
      <c r="C426" s="30"/>
      <c r="D426" s="30"/>
      <c r="E426" s="30"/>
      <c r="F426" s="43"/>
      <c r="G426" s="30"/>
      <c r="H426" s="30"/>
      <c r="I426" s="30"/>
      <c r="J426" s="30"/>
      <c r="K426" s="30"/>
      <c r="L426" s="30"/>
    </row>
    <row r="427" spans="3:12" x14ac:dyDescent="0.3">
      <c r="C427" s="30"/>
      <c r="D427" s="30"/>
      <c r="E427" s="30"/>
      <c r="F427" s="43"/>
      <c r="G427" s="30"/>
      <c r="H427" s="30"/>
      <c r="I427" s="30"/>
      <c r="J427" s="30"/>
      <c r="K427" s="30"/>
      <c r="L427" s="30"/>
    </row>
    <row r="428" spans="3:12" x14ac:dyDescent="0.3">
      <c r="C428" s="30"/>
      <c r="D428" s="30"/>
      <c r="E428" s="30"/>
      <c r="F428" s="43"/>
      <c r="G428" s="30"/>
      <c r="H428" s="30"/>
      <c r="I428" s="30"/>
      <c r="J428" s="30"/>
      <c r="K428" s="30"/>
      <c r="L428" s="30"/>
    </row>
    <row r="429" spans="3:12" x14ac:dyDescent="0.3">
      <c r="C429" s="30"/>
      <c r="D429" s="30"/>
      <c r="E429" s="30"/>
      <c r="F429" s="43"/>
      <c r="G429" s="30"/>
      <c r="H429" s="30"/>
      <c r="I429" s="30"/>
      <c r="J429" s="30"/>
      <c r="K429" s="30"/>
      <c r="L429" s="30"/>
    </row>
    <row r="430" spans="3:12" x14ac:dyDescent="0.3">
      <c r="C430" s="30"/>
      <c r="D430" s="30"/>
      <c r="E430" s="30"/>
      <c r="F430" s="43"/>
      <c r="G430" s="30"/>
      <c r="H430" s="30"/>
      <c r="I430" s="30"/>
      <c r="J430" s="30"/>
      <c r="K430" s="30"/>
      <c r="L430" s="30"/>
    </row>
    <row r="431" spans="3:12" x14ac:dyDescent="0.3">
      <c r="C431" s="30"/>
      <c r="D431" s="30"/>
      <c r="E431" s="30"/>
      <c r="F431" s="43"/>
      <c r="G431" s="30"/>
      <c r="H431" s="30"/>
      <c r="I431" s="30"/>
      <c r="J431" s="30"/>
      <c r="K431" s="30"/>
      <c r="L431" s="30"/>
    </row>
    <row r="432" spans="3:12" x14ac:dyDescent="0.3">
      <c r="C432" s="30"/>
      <c r="D432" s="30"/>
      <c r="E432" s="30"/>
      <c r="F432" s="43"/>
      <c r="G432" s="30"/>
      <c r="H432" s="30"/>
      <c r="I432" s="30"/>
      <c r="J432" s="30"/>
      <c r="K432" s="30"/>
      <c r="L432" s="30"/>
    </row>
    <row r="433" spans="3:12" x14ac:dyDescent="0.3">
      <c r="C433" s="30"/>
      <c r="D433" s="30"/>
      <c r="E433" s="30"/>
      <c r="F433" s="43"/>
      <c r="G433" s="30"/>
      <c r="H433" s="30"/>
      <c r="I433" s="30"/>
      <c r="J433" s="30"/>
      <c r="K433" s="30"/>
      <c r="L433" s="30"/>
    </row>
    <row r="434" spans="3:12" x14ac:dyDescent="0.3">
      <c r="C434" s="30"/>
      <c r="D434" s="30"/>
      <c r="E434" s="30"/>
      <c r="F434" s="43"/>
      <c r="G434" s="30"/>
      <c r="H434" s="30"/>
      <c r="I434" s="30"/>
      <c r="J434" s="30"/>
      <c r="K434" s="30"/>
      <c r="L434" s="30"/>
    </row>
    <row r="435" spans="3:12" x14ac:dyDescent="0.3">
      <c r="C435" s="30"/>
      <c r="D435" s="30"/>
      <c r="E435" s="30"/>
      <c r="F435" s="43"/>
      <c r="G435" s="30"/>
      <c r="H435" s="30"/>
      <c r="I435" s="30"/>
      <c r="J435" s="30"/>
      <c r="K435" s="30"/>
      <c r="L435" s="30"/>
    </row>
    <row r="436" spans="3:12" x14ac:dyDescent="0.3">
      <c r="C436" s="30"/>
      <c r="D436" s="30"/>
      <c r="E436" s="30"/>
      <c r="F436" s="43"/>
      <c r="G436" s="30"/>
      <c r="H436" s="30"/>
      <c r="I436" s="30"/>
      <c r="J436" s="30"/>
      <c r="K436" s="30"/>
      <c r="L436" s="30"/>
    </row>
    <row r="437" spans="3:12" x14ac:dyDescent="0.3">
      <c r="C437" s="30"/>
      <c r="D437" s="30"/>
      <c r="E437" s="30"/>
      <c r="F437" s="43"/>
      <c r="G437" s="30"/>
      <c r="H437" s="30"/>
      <c r="I437" s="30"/>
      <c r="J437" s="30"/>
      <c r="K437" s="30"/>
      <c r="L437" s="30"/>
    </row>
    <row r="438" spans="3:12" x14ac:dyDescent="0.3">
      <c r="C438" s="30"/>
      <c r="D438" s="30"/>
      <c r="E438" s="30"/>
      <c r="F438" s="43"/>
      <c r="G438" s="30"/>
      <c r="H438" s="30"/>
      <c r="I438" s="30"/>
      <c r="J438" s="30"/>
      <c r="K438" s="30"/>
      <c r="L438" s="30"/>
    </row>
    <row r="439" spans="3:12" x14ac:dyDescent="0.3">
      <c r="C439" s="30"/>
      <c r="D439" s="30"/>
      <c r="E439" s="30"/>
      <c r="F439" s="43"/>
      <c r="G439" s="30"/>
      <c r="H439" s="30"/>
      <c r="I439" s="30"/>
      <c r="J439" s="30"/>
      <c r="K439" s="30"/>
      <c r="L439" s="30"/>
    </row>
    <row r="440" spans="3:12" x14ac:dyDescent="0.3">
      <c r="C440" s="30"/>
      <c r="D440" s="30"/>
      <c r="E440" s="30"/>
      <c r="F440" s="43"/>
      <c r="G440" s="30"/>
      <c r="H440" s="30"/>
      <c r="I440" s="30"/>
      <c r="J440" s="30"/>
      <c r="K440" s="30"/>
      <c r="L440" s="30"/>
    </row>
    <row r="441" spans="3:12" x14ac:dyDescent="0.3">
      <c r="C441" s="30"/>
      <c r="D441" s="30"/>
      <c r="E441" s="30"/>
      <c r="F441" s="43"/>
      <c r="G441" s="30"/>
      <c r="H441" s="30"/>
      <c r="I441" s="30"/>
      <c r="J441" s="30"/>
      <c r="K441" s="30"/>
      <c r="L441" s="30"/>
    </row>
    <row r="442" spans="3:12" x14ac:dyDescent="0.3">
      <c r="C442" s="30"/>
      <c r="D442" s="30"/>
      <c r="E442" s="30"/>
      <c r="F442" s="43"/>
      <c r="G442" s="30"/>
      <c r="H442" s="30"/>
      <c r="I442" s="30"/>
      <c r="J442" s="30"/>
      <c r="K442" s="30"/>
      <c r="L442" s="30"/>
    </row>
    <row r="443" spans="3:12" x14ac:dyDescent="0.3">
      <c r="C443" s="30"/>
      <c r="D443" s="30"/>
      <c r="E443" s="30"/>
      <c r="F443" s="43"/>
      <c r="G443" s="30"/>
      <c r="H443" s="30"/>
      <c r="I443" s="30"/>
      <c r="J443" s="30"/>
      <c r="K443" s="30"/>
      <c r="L443" s="30"/>
    </row>
    <row r="444" spans="3:12" x14ac:dyDescent="0.3">
      <c r="C444" s="30"/>
      <c r="D444" s="30"/>
      <c r="E444" s="30"/>
      <c r="F444" s="43"/>
      <c r="G444" s="30"/>
      <c r="H444" s="30"/>
      <c r="I444" s="30"/>
      <c r="J444" s="30"/>
      <c r="K444" s="30"/>
      <c r="L444" s="30"/>
    </row>
    <row r="445" spans="3:12" x14ac:dyDescent="0.3">
      <c r="C445" s="30"/>
      <c r="D445" s="30"/>
      <c r="E445" s="30"/>
      <c r="F445" s="43"/>
      <c r="G445" s="30"/>
      <c r="H445" s="30"/>
      <c r="I445" s="30"/>
      <c r="J445" s="30"/>
      <c r="K445" s="30"/>
      <c r="L445" s="30"/>
    </row>
    <row r="446" spans="3:12" x14ac:dyDescent="0.3">
      <c r="C446" s="30"/>
      <c r="D446" s="30"/>
      <c r="E446" s="30"/>
      <c r="F446" s="43"/>
      <c r="G446" s="30"/>
      <c r="H446" s="30"/>
      <c r="I446" s="30"/>
      <c r="J446" s="30"/>
      <c r="K446" s="30"/>
      <c r="L446" s="30"/>
    </row>
    <row r="447" spans="3:12" x14ac:dyDescent="0.3">
      <c r="C447" s="30"/>
      <c r="D447" s="30"/>
      <c r="E447" s="30"/>
      <c r="F447" s="43"/>
      <c r="G447" s="30"/>
      <c r="H447" s="30"/>
      <c r="I447" s="30"/>
      <c r="J447" s="30"/>
      <c r="K447" s="30"/>
      <c r="L447" s="30"/>
    </row>
    <row r="448" spans="3:12" x14ac:dyDescent="0.3">
      <c r="C448" s="30"/>
      <c r="D448" s="30"/>
      <c r="E448" s="30"/>
      <c r="F448" s="43"/>
      <c r="G448" s="30"/>
      <c r="H448" s="30"/>
      <c r="I448" s="30"/>
      <c r="J448" s="30"/>
      <c r="K448" s="30"/>
      <c r="L448" s="30"/>
    </row>
    <row r="449" spans="3:12" x14ac:dyDescent="0.3">
      <c r="C449" s="30"/>
      <c r="D449" s="30"/>
      <c r="E449" s="30"/>
      <c r="F449" s="43"/>
      <c r="G449" s="30"/>
      <c r="H449" s="30"/>
      <c r="I449" s="30"/>
      <c r="J449" s="30"/>
      <c r="K449" s="30"/>
      <c r="L449" s="30"/>
    </row>
    <row r="450" spans="3:12" x14ac:dyDescent="0.3">
      <c r="C450" s="30"/>
      <c r="D450" s="30"/>
      <c r="E450" s="30"/>
      <c r="F450" s="43"/>
      <c r="G450" s="30"/>
      <c r="H450" s="30"/>
      <c r="I450" s="30"/>
      <c r="J450" s="30"/>
      <c r="K450" s="30"/>
      <c r="L450" s="30"/>
    </row>
    <row r="451" spans="3:12" x14ac:dyDescent="0.3">
      <c r="C451" s="30"/>
      <c r="D451" s="30"/>
      <c r="E451" s="30"/>
      <c r="F451" s="43"/>
      <c r="G451" s="30"/>
      <c r="H451" s="30"/>
      <c r="I451" s="30"/>
      <c r="J451" s="30"/>
      <c r="K451" s="30"/>
      <c r="L451" s="30"/>
    </row>
    <row r="452" spans="3:12" x14ac:dyDescent="0.3">
      <c r="C452" s="30"/>
      <c r="D452" s="30"/>
      <c r="E452" s="30"/>
      <c r="F452" s="43"/>
      <c r="G452" s="30"/>
      <c r="H452" s="30"/>
      <c r="I452" s="30"/>
      <c r="J452" s="30"/>
      <c r="K452" s="30"/>
      <c r="L452" s="30"/>
    </row>
    <row r="453" spans="3:12" x14ac:dyDescent="0.3">
      <c r="C453" s="30"/>
      <c r="D453" s="30"/>
      <c r="E453" s="30"/>
      <c r="F453" s="43"/>
      <c r="G453" s="30"/>
      <c r="H453" s="30"/>
      <c r="I453" s="30"/>
      <c r="J453" s="30"/>
      <c r="K453" s="30"/>
      <c r="L453" s="30"/>
    </row>
    <row r="454" spans="3:12" x14ac:dyDescent="0.3">
      <c r="C454" s="30"/>
      <c r="D454" s="30"/>
      <c r="E454" s="30"/>
      <c r="F454" s="43"/>
      <c r="G454" s="30"/>
      <c r="H454" s="30"/>
      <c r="I454" s="30"/>
      <c r="J454" s="30"/>
      <c r="K454" s="30"/>
      <c r="L454" s="30"/>
    </row>
    <row r="455" spans="3:12" x14ac:dyDescent="0.3">
      <c r="C455" s="30"/>
      <c r="D455" s="30"/>
      <c r="E455" s="30"/>
      <c r="F455" s="43"/>
      <c r="G455" s="30"/>
      <c r="H455" s="30"/>
      <c r="I455" s="30"/>
      <c r="J455" s="30"/>
      <c r="K455" s="30"/>
      <c r="L455" s="30"/>
    </row>
    <row r="456" spans="3:12" x14ac:dyDescent="0.3">
      <c r="C456" s="30"/>
      <c r="D456" s="30"/>
      <c r="E456" s="30"/>
      <c r="F456" s="43"/>
      <c r="G456" s="30"/>
      <c r="H456" s="30"/>
      <c r="I456" s="30"/>
      <c r="J456" s="30"/>
      <c r="K456" s="30"/>
      <c r="L456" s="30"/>
    </row>
    <row r="457" spans="3:12" x14ac:dyDescent="0.3">
      <c r="C457" s="30"/>
      <c r="D457" s="30"/>
      <c r="E457" s="30"/>
      <c r="F457" s="43"/>
      <c r="G457" s="30"/>
      <c r="H457" s="30"/>
      <c r="I457" s="30"/>
      <c r="J457" s="30"/>
      <c r="K457" s="30"/>
      <c r="L457" s="30"/>
    </row>
    <row r="458" spans="3:12" x14ac:dyDescent="0.3">
      <c r="C458" s="30"/>
      <c r="D458" s="30"/>
      <c r="E458" s="30"/>
      <c r="F458" s="43"/>
      <c r="G458" s="30"/>
      <c r="H458" s="30"/>
      <c r="I458" s="30"/>
      <c r="J458" s="30"/>
      <c r="K458" s="30"/>
      <c r="L458" s="30"/>
    </row>
    <row r="459" spans="3:12" x14ac:dyDescent="0.3">
      <c r="C459" s="30"/>
      <c r="D459" s="30"/>
      <c r="E459" s="30"/>
      <c r="F459" s="43"/>
      <c r="G459" s="30"/>
      <c r="H459" s="30"/>
      <c r="I459" s="30"/>
      <c r="J459" s="30"/>
      <c r="K459" s="30"/>
      <c r="L459" s="30"/>
    </row>
    <row r="460" spans="3:12" x14ac:dyDescent="0.3">
      <c r="C460" s="30"/>
      <c r="D460" s="30"/>
      <c r="E460" s="30"/>
      <c r="F460" s="43"/>
      <c r="G460" s="30"/>
      <c r="H460" s="30"/>
      <c r="I460" s="30"/>
      <c r="J460" s="30"/>
      <c r="K460" s="30"/>
      <c r="L460" s="30"/>
    </row>
    <row r="461" spans="3:12" x14ac:dyDescent="0.3">
      <c r="C461" s="30"/>
      <c r="D461" s="30"/>
      <c r="E461" s="30"/>
      <c r="F461" s="43"/>
      <c r="G461" s="30"/>
      <c r="H461" s="30"/>
      <c r="I461" s="30"/>
      <c r="J461" s="30"/>
      <c r="K461" s="30"/>
      <c r="L461" s="30"/>
    </row>
    <row r="462" spans="3:12" x14ac:dyDescent="0.3">
      <c r="C462" s="30"/>
      <c r="D462" s="30"/>
      <c r="E462" s="30"/>
      <c r="F462" s="43"/>
      <c r="G462" s="30"/>
      <c r="H462" s="30"/>
      <c r="I462" s="30"/>
      <c r="J462" s="30"/>
      <c r="K462" s="30"/>
      <c r="L462" s="30"/>
    </row>
    <row r="463" spans="3:12" x14ac:dyDescent="0.3">
      <c r="C463" s="30"/>
      <c r="D463" s="30"/>
      <c r="E463" s="30"/>
      <c r="F463" s="43"/>
      <c r="G463" s="30"/>
      <c r="H463" s="30"/>
      <c r="I463" s="30"/>
      <c r="J463" s="30"/>
      <c r="K463" s="30"/>
      <c r="L463" s="30"/>
    </row>
    <row r="464" spans="3:12" x14ac:dyDescent="0.3">
      <c r="C464" s="30"/>
      <c r="D464" s="30"/>
      <c r="E464" s="30"/>
      <c r="F464" s="43"/>
      <c r="G464" s="30"/>
      <c r="H464" s="30"/>
      <c r="I464" s="30"/>
      <c r="J464" s="30"/>
      <c r="K464" s="30"/>
      <c r="L464" s="30"/>
    </row>
    <row r="465" spans="3:12" x14ac:dyDescent="0.3">
      <c r="C465" s="30"/>
      <c r="D465" s="30"/>
      <c r="E465" s="30"/>
      <c r="F465" s="43"/>
      <c r="G465" s="30"/>
      <c r="H465" s="30"/>
      <c r="I465" s="30"/>
      <c r="J465" s="30"/>
      <c r="K465" s="30"/>
      <c r="L465" s="30"/>
    </row>
    <row r="466" spans="3:12" x14ac:dyDescent="0.3">
      <c r="C466" s="30"/>
      <c r="D466" s="30"/>
      <c r="E466" s="30"/>
      <c r="F466" s="43"/>
      <c r="G466" s="30"/>
      <c r="H466" s="30"/>
      <c r="I466" s="30"/>
      <c r="J466" s="30"/>
      <c r="K466" s="30"/>
      <c r="L466" s="30"/>
    </row>
    <row r="467" spans="3:12" x14ac:dyDescent="0.3">
      <c r="C467" s="30"/>
      <c r="D467" s="30"/>
      <c r="E467" s="30"/>
      <c r="F467" s="43"/>
      <c r="G467" s="30"/>
      <c r="H467" s="30"/>
      <c r="I467" s="30"/>
      <c r="J467" s="30"/>
      <c r="K467" s="30"/>
      <c r="L467" s="30"/>
    </row>
    <row r="468" spans="3:12" x14ac:dyDescent="0.3">
      <c r="C468" s="30"/>
      <c r="D468" s="30"/>
      <c r="E468" s="30"/>
      <c r="F468" s="43"/>
      <c r="G468" s="30"/>
      <c r="H468" s="30"/>
      <c r="I468" s="30"/>
      <c r="J468" s="30"/>
      <c r="K468" s="30"/>
      <c r="L468" s="30"/>
    </row>
    <row r="469" spans="3:12" x14ac:dyDescent="0.3">
      <c r="C469" s="30"/>
      <c r="D469" s="30"/>
      <c r="E469" s="30"/>
      <c r="F469" s="43"/>
      <c r="G469" s="30"/>
      <c r="H469" s="30"/>
      <c r="I469" s="30"/>
      <c r="J469" s="30"/>
      <c r="K469" s="30"/>
      <c r="L469" s="30"/>
    </row>
    <row r="470" spans="3:12" x14ac:dyDescent="0.3">
      <c r="C470" s="30"/>
      <c r="D470" s="30"/>
      <c r="E470" s="30"/>
      <c r="F470" s="43"/>
      <c r="G470" s="30"/>
      <c r="H470" s="30"/>
      <c r="I470" s="30"/>
      <c r="J470" s="30"/>
      <c r="K470" s="30"/>
      <c r="L470" s="30"/>
    </row>
    <row r="471" spans="3:12" x14ac:dyDescent="0.3">
      <c r="C471" s="30"/>
      <c r="D471" s="30"/>
      <c r="E471" s="30"/>
      <c r="F471" s="43"/>
      <c r="G471" s="30"/>
      <c r="H471" s="30"/>
      <c r="I471" s="30"/>
      <c r="J471" s="30"/>
      <c r="K471" s="30"/>
      <c r="L471" s="30"/>
    </row>
    <row r="472" spans="3:12" x14ac:dyDescent="0.3">
      <c r="C472" s="30"/>
      <c r="D472" s="30"/>
      <c r="E472" s="30"/>
      <c r="F472" s="43"/>
      <c r="G472" s="30"/>
      <c r="H472" s="30"/>
      <c r="I472" s="30"/>
      <c r="J472" s="30"/>
      <c r="K472" s="30"/>
      <c r="L472" s="30"/>
    </row>
    <row r="473" spans="3:12" x14ac:dyDescent="0.3">
      <c r="C473" s="30"/>
      <c r="D473" s="30"/>
      <c r="E473" s="30"/>
      <c r="F473" s="43"/>
      <c r="G473" s="30"/>
      <c r="H473" s="30"/>
      <c r="I473" s="30"/>
      <c r="J473" s="30"/>
      <c r="K473" s="30"/>
      <c r="L473" s="30"/>
    </row>
    <row r="474" spans="3:12" x14ac:dyDescent="0.3">
      <c r="C474" s="30"/>
      <c r="D474" s="30"/>
      <c r="E474" s="30"/>
      <c r="F474" s="43"/>
      <c r="G474" s="30"/>
      <c r="H474" s="30"/>
      <c r="I474" s="30"/>
      <c r="J474" s="30"/>
      <c r="K474" s="30"/>
      <c r="L474" s="30"/>
    </row>
    <row r="475" spans="3:12" x14ac:dyDescent="0.3">
      <c r="C475" s="30"/>
      <c r="D475" s="30"/>
      <c r="E475" s="30"/>
      <c r="F475" s="43"/>
      <c r="G475" s="30"/>
      <c r="H475" s="30"/>
      <c r="I475" s="30"/>
      <c r="J475" s="30"/>
      <c r="K475" s="30"/>
      <c r="L475" s="30"/>
    </row>
    <row r="476" spans="3:12" x14ac:dyDescent="0.3">
      <c r="C476" s="30"/>
      <c r="D476" s="30"/>
      <c r="E476" s="30"/>
      <c r="F476" s="43"/>
      <c r="G476" s="30"/>
      <c r="H476" s="30"/>
      <c r="I476" s="30"/>
      <c r="J476" s="30"/>
      <c r="K476" s="30"/>
      <c r="L476" s="30"/>
    </row>
    <row r="477" spans="3:12" x14ac:dyDescent="0.3">
      <c r="C477" s="30"/>
      <c r="D477" s="30"/>
      <c r="E477" s="30"/>
      <c r="F477" s="43"/>
      <c r="G477" s="30"/>
      <c r="H477" s="30"/>
      <c r="I477" s="30"/>
      <c r="J477" s="30"/>
      <c r="K477" s="30"/>
      <c r="L477" s="30"/>
    </row>
    <row r="478" spans="3:12" x14ac:dyDescent="0.3">
      <c r="C478" s="30"/>
      <c r="D478" s="30"/>
      <c r="E478" s="30"/>
      <c r="F478" s="43"/>
      <c r="G478" s="30"/>
      <c r="H478" s="30"/>
      <c r="I478" s="30"/>
      <c r="J478" s="30"/>
      <c r="K478" s="30"/>
      <c r="L478" s="30"/>
    </row>
    <row r="479" spans="3:12" x14ac:dyDescent="0.3">
      <c r="C479" s="30"/>
      <c r="D479" s="30"/>
      <c r="E479" s="30"/>
      <c r="F479" s="43"/>
      <c r="G479" s="30"/>
      <c r="H479" s="30"/>
      <c r="I479" s="30"/>
      <c r="J479" s="30"/>
      <c r="K479" s="30"/>
      <c r="L479" s="30"/>
    </row>
    <row r="480" spans="3:12" x14ac:dyDescent="0.3">
      <c r="C480" s="30"/>
      <c r="D480" s="30"/>
      <c r="E480" s="30"/>
      <c r="F480" s="43"/>
      <c r="G480" s="30"/>
      <c r="H480" s="30"/>
      <c r="I480" s="30"/>
      <c r="J480" s="30"/>
      <c r="K480" s="30"/>
      <c r="L480" s="30"/>
    </row>
    <row r="481" spans="3:12" x14ac:dyDescent="0.3">
      <c r="C481" s="30"/>
      <c r="D481" s="30"/>
      <c r="E481" s="30"/>
      <c r="F481" s="43"/>
      <c r="G481" s="30"/>
      <c r="H481" s="30"/>
      <c r="I481" s="30"/>
      <c r="J481" s="30"/>
      <c r="K481" s="30"/>
      <c r="L481" s="30"/>
    </row>
    <row r="482" spans="3:12" x14ac:dyDescent="0.3">
      <c r="C482" s="30"/>
      <c r="D482" s="30"/>
      <c r="E482" s="30"/>
      <c r="F482" s="43"/>
      <c r="G482" s="30"/>
      <c r="H482" s="30"/>
      <c r="I482" s="30"/>
      <c r="J482" s="30"/>
      <c r="K482" s="30"/>
      <c r="L482" s="30"/>
    </row>
    <row r="483" spans="3:12" x14ac:dyDescent="0.3">
      <c r="C483" s="30"/>
      <c r="D483" s="30"/>
      <c r="E483" s="30"/>
      <c r="F483" s="43"/>
      <c r="G483" s="30"/>
      <c r="H483" s="30"/>
      <c r="I483" s="30"/>
      <c r="J483" s="30"/>
      <c r="K483" s="30"/>
      <c r="L483" s="30"/>
    </row>
    <row r="484" spans="3:12" x14ac:dyDescent="0.3">
      <c r="C484" s="30"/>
      <c r="D484" s="30"/>
      <c r="E484" s="30"/>
      <c r="F484" s="43"/>
      <c r="G484" s="30"/>
      <c r="H484" s="30"/>
      <c r="I484" s="30"/>
      <c r="J484" s="30"/>
      <c r="K484" s="30"/>
      <c r="L484" s="30"/>
    </row>
    <row r="485" spans="3:12" x14ac:dyDescent="0.3">
      <c r="C485" s="30"/>
      <c r="D485" s="30"/>
      <c r="E485" s="30"/>
      <c r="F485" s="43"/>
      <c r="G485" s="30"/>
      <c r="H485" s="30"/>
      <c r="I485" s="30"/>
      <c r="J485" s="30"/>
      <c r="K485" s="30"/>
      <c r="L485" s="30"/>
    </row>
    <row r="486" spans="3:12" x14ac:dyDescent="0.3">
      <c r="C486" s="30"/>
      <c r="D486" s="30"/>
      <c r="E486" s="30"/>
      <c r="F486" s="43"/>
      <c r="G486" s="30"/>
      <c r="H486" s="30"/>
      <c r="I486" s="30"/>
      <c r="J486" s="30"/>
      <c r="K486" s="30"/>
      <c r="L486" s="30"/>
    </row>
    <row r="487" spans="3:12" x14ac:dyDescent="0.3">
      <c r="C487" s="30"/>
      <c r="D487" s="30"/>
      <c r="E487" s="30"/>
      <c r="F487" s="43"/>
      <c r="G487" s="30"/>
      <c r="H487" s="30"/>
      <c r="I487" s="30"/>
      <c r="J487" s="30"/>
      <c r="K487" s="30"/>
      <c r="L487" s="30"/>
    </row>
    <row r="488" spans="3:12" x14ac:dyDescent="0.3">
      <c r="C488" s="30"/>
      <c r="D488" s="30"/>
      <c r="E488" s="30"/>
      <c r="F488" s="43"/>
      <c r="G488" s="30"/>
      <c r="H488" s="30"/>
      <c r="I488" s="30"/>
      <c r="J488" s="30"/>
      <c r="K488" s="30"/>
      <c r="L488" s="30"/>
    </row>
    <row r="489" spans="3:12" x14ac:dyDescent="0.3">
      <c r="C489" s="30"/>
      <c r="D489" s="30"/>
      <c r="E489" s="30"/>
      <c r="F489" s="43"/>
      <c r="G489" s="30"/>
      <c r="H489" s="30"/>
      <c r="I489" s="30"/>
      <c r="J489" s="30"/>
      <c r="K489" s="30"/>
      <c r="L489" s="30"/>
    </row>
    <row r="490" spans="3:12" x14ac:dyDescent="0.3">
      <c r="C490" s="30"/>
      <c r="D490" s="30"/>
      <c r="E490" s="30"/>
      <c r="F490" s="43"/>
      <c r="G490" s="30"/>
      <c r="H490" s="30"/>
      <c r="I490" s="30"/>
      <c r="J490" s="30"/>
      <c r="K490" s="30"/>
      <c r="L490" s="30"/>
    </row>
    <row r="491" spans="3:12" x14ac:dyDescent="0.3">
      <c r="C491" s="30"/>
      <c r="D491" s="30"/>
      <c r="E491" s="30"/>
      <c r="F491" s="43"/>
      <c r="G491" s="30"/>
      <c r="H491" s="30"/>
      <c r="I491" s="30"/>
      <c r="J491" s="30"/>
      <c r="K491" s="30"/>
      <c r="L491" s="30"/>
    </row>
    <row r="492" spans="3:12" x14ac:dyDescent="0.3">
      <c r="C492" s="30"/>
      <c r="D492" s="30"/>
      <c r="E492" s="30"/>
      <c r="F492" s="43"/>
      <c r="G492" s="30"/>
      <c r="H492" s="30"/>
      <c r="I492" s="30"/>
      <c r="J492" s="30"/>
      <c r="K492" s="30"/>
      <c r="L492" s="30"/>
    </row>
    <row r="493" spans="3:12" x14ac:dyDescent="0.3">
      <c r="C493" s="30"/>
      <c r="D493" s="30"/>
      <c r="E493" s="30"/>
      <c r="F493" s="43"/>
      <c r="G493" s="30"/>
      <c r="H493" s="30"/>
      <c r="I493" s="30"/>
      <c r="J493" s="30"/>
      <c r="K493" s="30"/>
      <c r="L493" s="30"/>
    </row>
    <row r="494" spans="3:12" x14ac:dyDescent="0.3">
      <c r="C494" s="30"/>
      <c r="D494" s="30"/>
      <c r="E494" s="30"/>
      <c r="F494" s="43"/>
      <c r="G494" s="30"/>
      <c r="H494" s="30"/>
      <c r="I494" s="30"/>
      <c r="J494" s="30"/>
      <c r="K494" s="30"/>
      <c r="L494" s="30"/>
    </row>
    <row r="495" spans="3:12" x14ac:dyDescent="0.3">
      <c r="C495" s="30"/>
      <c r="D495" s="30"/>
      <c r="E495" s="30"/>
      <c r="F495" s="43"/>
      <c r="G495" s="30"/>
      <c r="H495" s="30"/>
      <c r="I495" s="30"/>
      <c r="J495" s="30"/>
      <c r="K495" s="30"/>
      <c r="L495" s="30"/>
    </row>
    <row r="496" spans="3:12" x14ac:dyDescent="0.3">
      <c r="C496" s="30"/>
      <c r="D496" s="30"/>
      <c r="E496" s="30"/>
      <c r="F496" s="43"/>
      <c r="G496" s="30"/>
      <c r="H496" s="30"/>
      <c r="I496" s="30"/>
      <c r="J496" s="30"/>
      <c r="K496" s="30"/>
      <c r="L496" s="30"/>
    </row>
    <row r="497" spans="3:12" x14ac:dyDescent="0.3">
      <c r="C497" s="30"/>
      <c r="D497" s="30"/>
      <c r="E497" s="30"/>
      <c r="F497" s="43"/>
      <c r="G497" s="30"/>
      <c r="H497" s="30"/>
      <c r="I497" s="30"/>
      <c r="J497" s="30"/>
      <c r="K497" s="30"/>
      <c r="L497" s="30"/>
    </row>
    <row r="498" spans="3:12" x14ac:dyDescent="0.3">
      <c r="C498" s="30"/>
      <c r="D498" s="30"/>
      <c r="E498" s="30"/>
      <c r="F498" s="43"/>
      <c r="G498" s="30"/>
      <c r="H498" s="30"/>
      <c r="I498" s="30"/>
      <c r="J498" s="30"/>
      <c r="K498" s="30"/>
      <c r="L498" s="30"/>
    </row>
    <row r="499" spans="3:12" x14ac:dyDescent="0.3">
      <c r="C499" s="30"/>
      <c r="D499" s="30"/>
      <c r="E499" s="30"/>
      <c r="F499" s="43"/>
      <c r="G499" s="30"/>
      <c r="H499" s="30"/>
      <c r="I499" s="30"/>
      <c r="J499" s="30"/>
      <c r="K499" s="30"/>
      <c r="L499" s="30"/>
    </row>
    <row r="500" spans="3:12" x14ac:dyDescent="0.3">
      <c r="C500" s="30"/>
      <c r="D500" s="30"/>
      <c r="E500" s="30"/>
      <c r="F500" s="43"/>
      <c r="G500" s="30"/>
      <c r="H500" s="30"/>
      <c r="I500" s="30"/>
      <c r="J500" s="30"/>
      <c r="K500" s="30"/>
      <c r="L500" s="30"/>
    </row>
    <row r="501" spans="3:12" x14ac:dyDescent="0.3">
      <c r="C501" s="30"/>
      <c r="D501" s="30"/>
      <c r="E501" s="30"/>
      <c r="F501" s="43"/>
      <c r="G501" s="30"/>
      <c r="H501" s="30"/>
      <c r="I501" s="30"/>
      <c r="J501" s="30"/>
      <c r="K501" s="30"/>
      <c r="L501" s="30"/>
    </row>
    <row r="502" spans="3:12" x14ac:dyDescent="0.3">
      <c r="C502" s="30"/>
      <c r="D502" s="30"/>
      <c r="E502" s="30"/>
      <c r="F502" s="43"/>
      <c r="G502" s="30"/>
      <c r="H502" s="30"/>
      <c r="I502" s="30"/>
      <c r="J502" s="30"/>
      <c r="K502" s="30"/>
      <c r="L502" s="30"/>
    </row>
    <row r="503" spans="3:12" x14ac:dyDescent="0.3">
      <c r="C503" s="30"/>
      <c r="D503" s="30"/>
      <c r="E503" s="30"/>
      <c r="F503" s="43"/>
      <c r="G503" s="30"/>
      <c r="H503" s="30"/>
      <c r="I503" s="30"/>
      <c r="J503" s="30"/>
      <c r="K503" s="30"/>
      <c r="L503" s="30"/>
    </row>
    <row r="504" spans="3:12" x14ac:dyDescent="0.3">
      <c r="C504" s="30"/>
      <c r="D504" s="30"/>
      <c r="E504" s="30"/>
      <c r="F504" s="43"/>
      <c r="G504" s="30"/>
      <c r="H504" s="30"/>
      <c r="I504" s="30"/>
      <c r="J504" s="30"/>
      <c r="K504" s="30"/>
      <c r="L504" s="30"/>
    </row>
    <row r="505" spans="3:12" x14ac:dyDescent="0.3">
      <c r="C505" s="30"/>
      <c r="D505" s="30"/>
      <c r="E505" s="30"/>
      <c r="F505" s="43"/>
      <c r="G505" s="30"/>
      <c r="H505" s="30"/>
      <c r="I505" s="30"/>
      <c r="J505" s="30"/>
      <c r="K505" s="30"/>
      <c r="L505" s="30"/>
    </row>
    <row r="506" spans="3:12" x14ac:dyDescent="0.3">
      <c r="C506" s="30"/>
      <c r="D506" s="30"/>
      <c r="E506" s="30"/>
      <c r="F506" s="43"/>
      <c r="G506" s="30"/>
      <c r="H506" s="30"/>
      <c r="I506" s="30"/>
      <c r="J506" s="30"/>
      <c r="K506" s="30"/>
      <c r="L506" s="30"/>
    </row>
    <row r="507" spans="3:12" x14ac:dyDescent="0.3">
      <c r="C507" s="30"/>
      <c r="D507" s="30"/>
      <c r="E507" s="30"/>
      <c r="F507" s="43"/>
      <c r="G507" s="30"/>
      <c r="H507" s="30"/>
      <c r="I507" s="30"/>
      <c r="J507" s="30"/>
      <c r="K507" s="30"/>
      <c r="L507" s="30"/>
    </row>
    <row r="508" spans="3:12" x14ac:dyDescent="0.3">
      <c r="C508" s="30"/>
      <c r="D508" s="30"/>
      <c r="E508" s="30"/>
      <c r="F508" s="43"/>
      <c r="G508" s="30"/>
      <c r="H508" s="30"/>
      <c r="I508" s="30"/>
      <c r="J508" s="30"/>
      <c r="K508" s="30"/>
      <c r="L508" s="30"/>
    </row>
    <row r="509" spans="3:12" x14ac:dyDescent="0.3">
      <c r="C509" s="30"/>
      <c r="D509" s="30"/>
      <c r="E509" s="30"/>
      <c r="F509" s="43"/>
      <c r="G509" s="30"/>
      <c r="H509" s="30"/>
      <c r="I509" s="30"/>
      <c r="J509" s="30"/>
      <c r="K509" s="30"/>
      <c r="L509" s="30"/>
    </row>
    <row r="510" spans="3:12" x14ac:dyDescent="0.3">
      <c r="C510" s="30"/>
      <c r="D510" s="30"/>
      <c r="E510" s="30"/>
      <c r="F510" s="43"/>
      <c r="G510" s="30"/>
      <c r="H510" s="30"/>
      <c r="I510" s="30"/>
      <c r="J510" s="30"/>
      <c r="K510" s="30"/>
      <c r="L510" s="30"/>
    </row>
    <row r="511" spans="3:12" x14ac:dyDescent="0.3">
      <c r="C511" s="30"/>
      <c r="D511" s="30"/>
      <c r="E511" s="30"/>
      <c r="F511" s="43"/>
      <c r="G511" s="30"/>
      <c r="H511" s="30"/>
      <c r="I511" s="30"/>
      <c r="J511" s="30"/>
      <c r="K511" s="30"/>
      <c r="L511" s="30"/>
    </row>
    <row r="512" spans="3:12" x14ac:dyDescent="0.3">
      <c r="C512" s="30"/>
      <c r="D512" s="30"/>
      <c r="E512" s="30"/>
      <c r="F512" s="43"/>
      <c r="G512" s="30"/>
      <c r="H512" s="30"/>
      <c r="I512" s="30"/>
      <c r="J512" s="30"/>
      <c r="K512" s="30"/>
      <c r="L512" s="30"/>
    </row>
    <row r="513" spans="3:12" x14ac:dyDescent="0.3">
      <c r="C513" s="30"/>
      <c r="D513" s="30"/>
      <c r="E513" s="30"/>
      <c r="F513" s="43"/>
      <c r="G513" s="30"/>
      <c r="H513" s="30"/>
      <c r="I513" s="30"/>
      <c r="J513" s="30"/>
      <c r="K513" s="30"/>
      <c r="L513" s="30"/>
    </row>
    <row r="514" spans="3:12" x14ac:dyDescent="0.3">
      <c r="C514" s="30"/>
      <c r="D514" s="30"/>
      <c r="E514" s="30"/>
      <c r="F514" s="43"/>
      <c r="G514" s="30"/>
      <c r="H514" s="30"/>
      <c r="I514" s="30"/>
      <c r="J514" s="30"/>
      <c r="K514" s="30"/>
      <c r="L514" s="30"/>
    </row>
    <row r="515" spans="3:12" x14ac:dyDescent="0.3">
      <c r="C515" s="30"/>
      <c r="D515" s="30"/>
      <c r="E515" s="30"/>
      <c r="F515" s="43"/>
      <c r="G515" s="30"/>
      <c r="H515" s="30"/>
      <c r="I515" s="30"/>
      <c r="J515" s="30"/>
      <c r="K515" s="30"/>
      <c r="L515" s="30"/>
    </row>
    <row r="516" spans="3:12" x14ac:dyDescent="0.3">
      <c r="C516" s="30"/>
      <c r="D516" s="30"/>
      <c r="E516" s="30"/>
      <c r="F516" s="43"/>
      <c r="G516" s="30"/>
      <c r="H516" s="30"/>
      <c r="I516" s="30"/>
      <c r="J516" s="30"/>
      <c r="K516" s="30"/>
      <c r="L516" s="30"/>
    </row>
    <row r="517" spans="3:12" x14ac:dyDescent="0.3">
      <c r="C517" s="30"/>
      <c r="D517" s="30"/>
      <c r="E517" s="30"/>
      <c r="F517" s="43"/>
      <c r="G517" s="30"/>
      <c r="H517" s="30"/>
      <c r="I517" s="30"/>
      <c r="J517" s="30"/>
      <c r="K517" s="30"/>
      <c r="L517" s="30"/>
    </row>
    <row r="518" spans="3:12" x14ac:dyDescent="0.3">
      <c r="C518" s="30"/>
      <c r="D518" s="30"/>
      <c r="E518" s="30"/>
      <c r="F518" s="43"/>
      <c r="G518" s="30"/>
      <c r="H518" s="30"/>
      <c r="I518" s="30"/>
      <c r="J518" s="30"/>
      <c r="K518" s="30"/>
      <c r="L518" s="30"/>
    </row>
    <row r="519" spans="3:12" x14ac:dyDescent="0.3">
      <c r="C519" s="30"/>
      <c r="D519" s="30"/>
      <c r="E519" s="30"/>
      <c r="F519" s="43"/>
      <c r="G519" s="30"/>
      <c r="H519" s="30"/>
      <c r="I519" s="30"/>
      <c r="J519" s="30"/>
      <c r="K519" s="30"/>
      <c r="L519" s="30"/>
    </row>
    <row r="520" spans="3:12" x14ac:dyDescent="0.3">
      <c r="C520" s="30"/>
      <c r="D520" s="30"/>
      <c r="E520" s="30"/>
      <c r="F520" s="43"/>
      <c r="G520" s="30"/>
      <c r="H520" s="30"/>
      <c r="I520" s="30"/>
      <c r="J520" s="30"/>
      <c r="K520" s="30"/>
      <c r="L520" s="30"/>
    </row>
    <row r="521" spans="3:12" x14ac:dyDescent="0.3">
      <c r="C521" s="30"/>
      <c r="D521" s="30"/>
      <c r="E521" s="30"/>
      <c r="F521" s="43"/>
      <c r="G521" s="30"/>
      <c r="H521" s="30"/>
      <c r="I521" s="30"/>
      <c r="J521" s="30"/>
      <c r="K521" s="30"/>
      <c r="L521" s="30"/>
    </row>
    <row r="522" spans="3:12" x14ac:dyDescent="0.3">
      <c r="C522" s="30"/>
      <c r="D522" s="30"/>
      <c r="E522" s="30"/>
      <c r="F522" s="43"/>
      <c r="G522" s="30"/>
      <c r="H522" s="30"/>
      <c r="I522" s="30"/>
      <c r="J522" s="30"/>
      <c r="K522" s="30"/>
      <c r="L522" s="30"/>
    </row>
    <row r="523" spans="3:12" x14ac:dyDescent="0.3">
      <c r="C523" s="30"/>
      <c r="D523" s="30"/>
      <c r="E523" s="30"/>
      <c r="F523" s="43"/>
      <c r="G523" s="30"/>
      <c r="H523" s="30"/>
      <c r="I523" s="30"/>
      <c r="J523" s="30"/>
      <c r="K523" s="30"/>
      <c r="L523" s="30"/>
    </row>
    <row r="524" spans="3:12" x14ac:dyDescent="0.3">
      <c r="C524" s="30"/>
      <c r="D524" s="30"/>
      <c r="E524" s="30"/>
      <c r="F524" s="43"/>
      <c r="G524" s="30"/>
      <c r="H524" s="30"/>
      <c r="I524" s="30"/>
      <c r="J524" s="30"/>
      <c r="K524" s="30"/>
      <c r="L524" s="30"/>
    </row>
    <row r="525" spans="3:12" x14ac:dyDescent="0.3">
      <c r="C525" s="30"/>
      <c r="D525" s="30"/>
      <c r="E525" s="30"/>
      <c r="F525" s="43"/>
      <c r="G525" s="30"/>
      <c r="H525" s="30"/>
      <c r="I525" s="30"/>
      <c r="J525" s="30"/>
      <c r="K525" s="30"/>
      <c r="L525" s="30"/>
    </row>
    <row r="526" spans="3:12" x14ac:dyDescent="0.3">
      <c r="C526" s="30"/>
      <c r="D526" s="30"/>
      <c r="E526" s="30"/>
      <c r="F526" s="43"/>
      <c r="G526" s="30"/>
      <c r="H526" s="30"/>
      <c r="I526" s="30"/>
      <c r="J526" s="30"/>
      <c r="K526" s="30"/>
      <c r="L526" s="30"/>
    </row>
    <row r="527" spans="3:12" x14ac:dyDescent="0.3">
      <c r="C527" s="30"/>
      <c r="D527" s="30"/>
      <c r="E527" s="30"/>
      <c r="F527" s="43"/>
      <c r="G527" s="30"/>
      <c r="H527" s="30"/>
      <c r="I527" s="30"/>
      <c r="J527" s="30"/>
      <c r="K527" s="30"/>
      <c r="L527" s="30"/>
    </row>
    <row r="528" spans="3:12" x14ac:dyDescent="0.3">
      <c r="C528" s="30"/>
      <c r="D528" s="30"/>
      <c r="E528" s="30"/>
      <c r="F528" s="43"/>
      <c r="G528" s="30"/>
      <c r="H528" s="30"/>
      <c r="I528" s="30"/>
      <c r="J528" s="30"/>
      <c r="K528" s="30"/>
      <c r="L528" s="30"/>
    </row>
    <row r="529" spans="3:12" x14ac:dyDescent="0.3">
      <c r="C529" s="30"/>
      <c r="D529" s="30"/>
      <c r="E529" s="30"/>
      <c r="F529" s="43"/>
      <c r="G529" s="30"/>
      <c r="H529" s="30"/>
      <c r="I529" s="30"/>
      <c r="J529" s="30"/>
      <c r="K529" s="30"/>
      <c r="L529" s="30"/>
    </row>
    <row r="530" spans="3:12" x14ac:dyDescent="0.3">
      <c r="C530" s="30"/>
      <c r="D530" s="30"/>
      <c r="E530" s="30"/>
      <c r="F530" s="43"/>
      <c r="G530" s="30"/>
      <c r="H530" s="30"/>
      <c r="I530" s="30"/>
      <c r="J530" s="30"/>
      <c r="K530" s="30"/>
      <c r="L530" s="30"/>
    </row>
    <row r="531" spans="3:12" x14ac:dyDescent="0.3">
      <c r="C531" s="30"/>
      <c r="D531" s="30"/>
      <c r="E531" s="30"/>
      <c r="F531" s="43"/>
      <c r="G531" s="30"/>
      <c r="H531" s="30"/>
      <c r="I531" s="30"/>
      <c r="J531" s="30"/>
      <c r="K531" s="30"/>
      <c r="L531" s="30"/>
    </row>
    <row r="532" spans="3:12" x14ac:dyDescent="0.3">
      <c r="C532" s="30"/>
      <c r="D532" s="30"/>
      <c r="E532" s="30"/>
      <c r="F532" s="43"/>
      <c r="G532" s="30"/>
      <c r="H532" s="30"/>
      <c r="I532" s="30"/>
      <c r="J532" s="30"/>
      <c r="K532" s="30"/>
      <c r="L532" s="30"/>
    </row>
    <row r="533" spans="3:12" x14ac:dyDescent="0.3">
      <c r="C533" s="30"/>
      <c r="D533" s="30"/>
      <c r="E533" s="30"/>
      <c r="F533" s="43"/>
      <c r="G533" s="30"/>
      <c r="H533" s="30"/>
      <c r="I533" s="30"/>
      <c r="J533" s="30"/>
      <c r="K533" s="30"/>
      <c r="L533" s="30"/>
    </row>
    <row r="534" spans="3:12" x14ac:dyDescent="0.3">
      <c r="C534" s="30"/>
      <c r="D534" s="30"/>
      <c r="E534" s="30"/>
      <c r="F534" s="43"/>
      <c r="G534" s="30"/>
      <c r="H534" s="30"/>
      <c r="I534" s="30"/>
      <c r="J534" s="30"/>
      <c r="K534" s="30"/>
      <c r="L534" s="30"/>
    </row>
    <row r="535" spans="3:12" x14ac:dyDescent="0.3">
      <c r="C535" s="30"/>
      <c r="D535" s="30"/>
      <c r="E535" s="30"/>
      <c r="F535" s="43"/>
      <c r="G535" s="30"/>
      <c r="H535" s="30"/>
      <c r="I535" s="30"/>
      <c r="J535" s="30"/>
      <c r="K535" s="30"/>
      <c r="L535" s="30"/>
    </row>
    <row r="536" spans="3:12" x14ac:dyDescent="0.3">
      <c r="C536" s="30"/>
      <c r="D536" s="30"/>
      <c r="E536" s="30"/>
      <c r="F536" s="43"/>
      <c r="G536" s="30"/>
      <c r="H536" s="30"/>
      <c r="I536" s="30"/>
      <c r="J536" s="30"/>
      <c r="K536" s="30"/>
      <c r="L536" s="30"/>
    </row>
    <row r="537" spans="3:12" x14ac:dyDescent="0.3">
      <c r="C537" s="30"/>
      <c r="D537" s="30"/>
      <c r="E537" s="30"/>
      <c r="F537" s="43"/>
      <c r="G537" s="30"/>
      <c r="H537" s="30"/>
      <c r="I537" s="30"/>
      <c r="J537" s="30"/>
      <c r="K537" s="30"/>
      <c r="L537" s="30"/>
    </row>
    <row r="538" spans="3:12" x14ac:dyDescent="0.3">
      <c r="C538" s="30"/>
      <c r="D538" s="30"/>
      <c r="E538" s="30"/>
      <c r="F538" s="43"/>
      <c r="G538" s="30"/>
      <c r="H538" s="30"/>
      <c r="I538" s="30"/>
      <c r="J538" s="30"/>
      <c r="K538" s="30"/>
      <c r="L538" s="30"/>
    </row>
    <row r="539" spans="3:12" x14ac:dyDescent="0.3">
      <c r="C539" s="30"/>
      <c r="D539" s="30"/>
      <c r="E539" s="30"/>
      <c r="F539" s="43"/>
      <c r="G539" s="30"/>
      <c r="H539" s="30"/>
      <c r="I539" s="30"/>
      <c r="J539" s="30"/>
      <c r="K539" s="30"/>
      <c r="L539" s="30"/>
    </row>
    <row r="540" spans="3:12" x14ac:dyDescent="0.3">
      <c r="C540" s="30"/>
      <c r="D540" s="30"/>
      <c r="E540" s="30"/>
      <c r="F540" s="43"/>
      <c r="G540" s="30"/>
      <c r="H540" s="30"/>
      <c r="I540" s="30"/>
      <c r="J540" s="30"/>
      <c r="K540" s="30"/>
      <c r="L540" s="30"/>
    </row>
    <row r="541" spans="3:12" x14ac:dyDescent="0.3">
      <c r="C541" s="30"/>
      <c r="D541" s="30"/>
      <c r="E541" s="30"/>
      <c r="F541" s="43"/>
      <c r="G541" s="30"/>
      <c r="H541" s="30"/>
      <c r="I541" s="30"/>
      <c r="J541" s="30"/>
      <c r="K541" s="30"/>
      <c r="L541" s="30"/>
    </row>
    <row r="542" spans="3:12" x14ac:dyDescent="0.3">
      <c r="C542" s="30"/>
      <c r="D542" s="30"/>
      <c r="E542" s="30"/>
      <c r="F542" s="43"/>
      <c r="G542" s="30"/>
      <c r="H542" s="30"/>
      <c r="I542" s="30"/>
      <c r="J542" s="30"/>
      <c r="K542" s="30"/>
      <c r="L542" s="30"/>
    </row>
    <row r="543" spans="3:12" x14ac:dyDescent="0.3">
      <c r="C543" s="30"/>
      <c r="D543" s="30"/>
      <c r="E543" s="30"/>
      <c r="F543" s="43"/>
      <c r="G543" s="30"/>
      <c r="H543" s="30"/>
      <c r="I543" s="30"/>
      <c r="J543" s="30"/>
      <c r="K543" s="30"/>
      <c r="L543" s="30"/>
    </row>
    <row r="544" spans="3:12" x14ac:dyDescent="0.3">
      <c r="C544" s="30"/>
      <c r="D544" s="30"/>
      <c r="E544" s="30"/>
      <c r="F544" s="43"/>
      <c r="G544" s="30"/>
      <c r="H544" s="30"/>
      <c r="I544" s="30"/>
      <c r="J544" s="30"/>
      <c r="K544" s="30"/>
      <c r="L544" s="30"/>
    </row>
    <row r="545" spans="3:12" x14ac:dyDescent="0.3">
      <c r="C545" s="30"/>
      <c r="D545" s="30"/>
      <c r="E545" s="30"/>
      <c r="F545" s="43"/>
      <c r="G545" s="30"/>
      <c r="H545" s="30"/>
      <c r="I545" s="30"/>
      <c r="J545" s="30"/>
      <c r="K545" s="30"/>
      <c r="L545" s="30"/>
    </row>
    <row r="546" spans="3:12" x14ac:dyDescent="0.3">
      <c r="C546" s="30"/>
      <c r="D546" s="30"/>
      <c r="E546" s="30"/>
      <c r="F546" s="43"/>
      <c r="G546" s="30"/>
      <c r="H546" s="30"/>
      <c r="I546" s="30"/>
      <c r="J546" s="30"/>
      <c r="K546" s="30"/>
      <c r="L546" s="30"/>
    </row>
    <row r="547" spans="3:12" x14ac:dyDescent="0.3">
      <c r="C547" s="30"/>
      <c r="D547" s="30"/>
      <c r="E547" s="30"/>
      <c r="F547" s="43"/>
      <c r="G547" s="30"/>
      <c r="H547" s="30"/>
      <c r="I547" s="30"/>
      <c r="J547" s="30"/>
      <c r="K547" s="30"/>
      <c r="L547" s="30"/>
    </row>
    <row r="548" spans="3:12" x14ac:dyDescent="0.3">
      <c r="C548" s="30"/>
      <c r="D548" s="30"/>
      <c r="E548" s="30"/>
      <c r="F548" s="43"/>
      <c r="G548" s="30"/>
      <c r="H548" s="30"/>
      <c r="I548" s="30"/>
      <c r="J548" s="30"/>
      <c r="K548" s="30"/>
      <c r="L548" s="30"/>
    </row>
    <row r="549" spans="3:12" x14ac:dyDescent="0.3">
      <c r="C549" s="30"/>
      <c r="D549" s="30"/>
      <c r="E549" s="30"/>
      <c r="F549" s="43"/>
      <c r="G549" s="30"/>
      <c r="H549" s="30"/>
      <c r="I549" s="30"/>
      <c r="J549" s="30"/>
      <c r="K549" s="30"/>
      <c r="L549" s="30"/>
    </row>
    <row r="550" spans="3:12" x14ac:dyDescent="0.3">
      <c r="C550" s="30"/>
      <c r="D550" s="30"/>
      <c r="E550" s="30"/>
      <c r="F550" s="43"/>
      <c r="G550" s="30"/>
      <c r="H550" s="30"/>
      <c r="I550" s="30"/>
      <c r="J550" s="30"/>
      <c r="K550" s="30"/>
      <c r="L550" s="30"/>
    </row>
    <row r="551" spans="3:12" x14ac:dyDescent="0.3">
      <c r="C551" s="30"/>
      <c r="D551" s="30"/>
      <c r="E551" s="30"/>
      <c r="F551" s="43"/>
      <c r="G551" s="30"/>
      <c r="H551" s="30"/>
      <c r="I551" s="30"/>
      <c r="J551" s="30"/>
      <c r="K551" s="30"/>
      <c r="L551" s="30"/>
    </row>
    <row r="552" spans="3:12" x14ac:dyDescent="0.3">
      <c r="C552" s="30"/>
      <c r="D552" s="30"/>
      <c r="E552" s="30"/>
      <c r="F552" s="43"/>
      <c r="G552" s="30"/>
      <c r="H552" s="30"/>
      <c r="I552" s="30"/>
      <c r="J552" s="30"/>
      <c r="K552" s="30"/>
      <c r="L552" s="30"/>
    </row>
    <row r="553" spans="3:12" x14ac:dyDescent="0.3">
      <c r="C553" s="30"/>
      <c r="D553" s="30"/>
      <c r="E553" s="30"/>
      <c r="F553" s="43"/>
      <c r="G553" s="30"/>
      <c r="H553" s="30"/>
      <c r="I553" s="30"/>
      <c r="J553" s="30"/>
      <c r="K553" s="30"/>
      <c r="L553" s="30"/>
    </row>
    <row r="554" spans="3:12" x14ac:dyDescent="0.3">
      <c r="C554" s="30"/>
      <c r="D554" s="30"/>
      <c r="E554" s="30"/>
      <c r="F554" s="43"/>
      <c r="G554" s="30"/>
      <c r="H554" s="30"/>
      <c r="I554" s="30"/>
      <c r="J554" s="30"/>
      <c r="K554" s="30"/>
      <c r="L554" s="30"/>
    </row>
    <row r="555" spans="3:12" x14ac:dyDescent="0.3">
      <c r="C555" s="30"/>
      <c r="D555" s="30"/>
      <c r="E555" s="30"/>
      <c r="F555" s="43"/>
      <c r="G555" s="30"/>
      <c r="H555" s="30"/>
      <c r="I555" s="30"/>
      <c r="J555" s="30"/>
      <c r="K555" s="30"/>
      <c r="L555" s="30"/>
    </row>
    <row r="556" spans="3:12" x14ac:dyDescent="0.3">
      <c r="C556" s="30"/>
      <c r="D556" s="30"/>
      <c r="E556" s="30"/>
      <c r="F556" s="43"/>
      <c r="G556" s="30"/>
      <c r="H556" s="30"/>
      <c r="I556" s="30"/>
      <c r="J556" s="30"/>
      <c r="K556" s="30"/>
      <c r="L556" s="30"/>
    </row>
    <row r="557" spans="3:12" x14ac:dyDescent="0.3">
      <c r="C557" s="30"/>
      <c r="D557" s="30"/>
      <c r="E557" s="30"/>
      <c r="F557" s="43"/>
      <c r="G557" s="30"/>
      <c r="H557" s="30"/>
      <c r="I557" s="30"/>
      <c r="J557" s="30"/>
      <c r="K557" s="30"/>
      <c r="L557" s="30"/>
    </row>
    <row r="558" spans="3:12" x14ac:dyDescent="0.3">
      <c r="C558" s="30"/>
      <c r="D558" s="30"/>
      <c r="E558" s="30"/>
      <c r="F558" s="43"/>
      <c r="G558" s="30"/>
      <c r="H558" s="30"/>
      <c r="I558" s="30"/>
      <c r="J558" s="30"/>
      <c r="K558" s="30"/>
      <c r="L558" s="30"/>
    </row>
    <row r="559" spans="3:12" x14ac:dyDescent="0.3">
      <c r="C559" s="30"/>
      <c r="D559" s="30"/>
      <c r="E559" s="30"/>
      <c r="F559" s="43"/>
      <c r="G559" s="30"/>
      <c r="H559" s="30"/>
      <c r="I559" s="30"/>
      <c r="J559" s="30"/>
      <c r="K559" s="30"/>
      <c r="L559" s="30"/>
    </row>
    <row r="560" spans="3:12" x14ac:dyDescent="0.3">
      <c r="C560" s="30"/>
      <c r="D560" s="30"/>
      <c r="E560" s="30"/>
      <c r="F560" s="43"/>
      <c r="G560" s="30"/>
      <c r="H560" s="30"/>
      <c r="I560" s="30"/>
      <c r="J560" s="30"/>
      <c r="K560" s="30"/>
      <c r="L560" s="30"/>
    </row>
    <row r="561" spans="3:12" x14ac:dyDescent="0.3">
      <c r="C561" s="30"/>
      <c r="D561" s="30"/>
      <c r="E561" s="30"/>
      <c r="F561" s="43"/>
      <c r="G561" s="30"/>
      <c r="H561" s="30"/>
      <c r="I561" s="30"/>
      <c r="J561" s="30"/>
      <c r="K561" s="30"/>
      <c r="L561" s="30"/>
    </row>
    <row r="562" spans="3:12" x14ac:dyDescent="0.3">
      <c r="C562" s="30"/>
      <c r="D562" s="30"/>
      <c r="E562" s="30"/>
      <c r="F562" s="43"/>
      <c r="G562" s="30"/>
      <c r="H562" s="30"/>
      <c r="I562" s="30"/>
      <c r="J562" s="30"/>
      <c r="K562" s="30"/>
      <c r="L562" s="30"/>
    </row>
    <row r="563" spans="3:12" x14ac:dyDescent="0.3">
      <c r="C563" s="30"/>
      <c r="D563" s="30"/>
      <c r="E563" s="30"/>
      <c r="F563" s="43"/>
      <c r="G563" s="30"/>
      <c r="H563" s="30"/>
      <c r="I563" s="30"/>
      <c r="J563" s="30"/>
      <c r="K563" s="30"/>
      <c r="L563" s="30"/>
    </row>
    <row r="564" spans="3:12" x14ac:dyDescent="0.3">
      <c r="C564" s="30"/>
      <c r="D564" s="30"/>
      <c r="E564" s="30"/>
      <c r="F564" s="43"/>
      <c r="G564" s="30"/>
      <c r="H564" s="30"/>
      <c r="I564" s="30"/>
      <c r="J564" s="30"/>
      <c r="K564" s="30"/>
      <c r="L564" s="30"/>
    </row>
    <row r="565" spans="3:12" x14ac:dyDescent="0.3">
      <c r="C565" s="30"/>
      <c r="D565" s="30"/>
      <c r="E565" s="30"/>
      <c r="F565" s="43"/>
      <c r="G565" s="30"/>
      <c r="H565" s="30"/>
      <c r="I565" s="30"/>
      <c r="J565" s="30"/>
      <c r="K565" s="30"/>
      <c r="L565" s="30"/>
    </row>
    <row r="566" spans="3:12" x14ac:dyDescent="0.3">
      <c r="C566" s="30"/>
      <c r="D566" s="30"/>
      <c r="E566" s="30"/>
      <c r="F566" s="43"/>
      <c r="G566" s="30"/>
      <c r="H566" s="30"/>
      <c r="I566" s="30"/>
      <c r="J566" s="30"/>
      <c r="K566" s="30"/>
      <c r="L566" s="30"/>
    </row>
    <row r="567" spans="3:12" x14ac:dyDescent="0.3">
      <c r="C567" s="30"/>
      <c r="D567" s="30"/>
      <c r="E567" s="30"/>
      <c r="F567" s="43"/>
      <c r="G567" s="30"/>
      <c r="H567" s="30"/>
      <c r="I567" s="30"/>
      <c r="J567" s="30"/>
      <c r="K567" s="30"/>
      <c r="L567" s="30"/>
    </row>
    <row r="568" spans="3:12" x14ac:dyDescent="0.3">
      <c r="C568" s="30"/>
      <c r="D568" s="30"/>
      <c r="E568" s="30"/>
      <c r="F568" s="43"/>
      <c r="G568" s="30"/>
      <c r="H568" s="30"/>
      <c r="I568" s="30"/>
      <c r="J568" s="30"/>
      <c r="K568" s="30"/>
      <c r="L568" s="30"/>
    </row>
    <row r="569" spans="3:12" x14ac:dyDescent="0.3">
      <c r="C569" s="30"/>
      <c r="D569" s="30"/>
      <c r="E569" s="30"/>
      <c r="F569" s="43"/>
      <c r="G569" s="30"/>
      <c r="H569" s="30"/>
      <c r="I569" s="30"/>
      <c r="J569" s="30"/>
      <c r="K569" s="30"/>
      <c r="L569" s="30"/>
    </row>
    <row r="570" spans="3:12" x14ac:dyDescent="0.3">
      <c r="C570" s="30"/>
      <c r="D570" s="30"/>
      <c r="E570" s="30"/>
      <c r="F570" s="43"/>
      <c r="G570" s="30"/>
      <c r="H570" s="30"/>
      <c r="I570" s="30"/>
      <c r="J570" s="30"/>
      <c r="K570" s="30"/>
      <c r="L570" s="30"/>
    </row>
    <row r="571" spans="3:12" x14ac:dyDescent="0.3">
      <c r="C571" s="30"/>
      <c r="D571" s="30"/>
      <c r="E571" s="30"/>
      <c r="F571" s="43"/>
      <c r="G571" s="30"/>
      <c r="H571" s="30"/>
      <c r="I571" s="30"/>
      <c r="J571" s="30"/>
      <c r="K571" s="30"/>
      <c r="L571" s="30"/>
    </row>
    <row r="572" spans="3:12" x14ac:dyDescent="0.3">
      <c r="C572" s="30"/>
      <c r="D572" s="30"/>
      <c r="E572" s="30"/>
      <c r="F572" s="43"/>
      <c r="G572" s="30"/>
      <c r="H572" s="30"/>
      <c r="I572" s="30"/>
      <c r="J572" s="30"/>
      <c r="K572" s="30"/>
      <c r="L572" s="30"/>
    </row>
    <row r="573" spans="3:12" x14ac:dyDescent="0.3">
      <c r="C573" s="30"/>
      <c r="D573" s="30"/>
      <c r="E573" s="30"/>
      <c r="F573" s="43"/>
      <c r="G573" s="30"/>
      <c r="H573" s="30"/>
      <c r="I573" s="30"/>
      <c r="J573" s="30"/>
      <c r="K573" s="30"/>
      <c r="L573" s="30"/>
    </row>
    <row r="574" spans="3:12" x14ac:dyDescent="0.3">
      <c r="C574" s="30"/>
      <c r="D574" s="30"/>
      <c r="E574" s="30"/>
      <c r="F574" s="43"/>
      <c r="G574" s="30"/>
      <c r="H574" s="30"/>
      <c r="I574" s="30"/>
      <c r="J574" s="30"/>
      <c r="K574" s="30"/>
      <c r="L574" s="30"/>
    </row>
    <row r="575" spans="3:12" x14ac:dyDescent="0.3">
      <c r="C575" s="30"/>
      <c r="D575" s="30"/>
      <c r="E575" s="30"/>
      <c r="F575" s="43"/>
      <c r="G575" s="30"/>
      <c r="H575" s="30"/>
      <c r="I575" s="30"/>
      <c r="J575" s="30"/>
      <c r="K575" s="30"/>
      <c r="L575" s="30"/>
    </row>
    <row r="576" spans="3:12" x14ac:dyDescent="0.3">
      <c r="C576" s="30"/>
      <c r="D576" s="30"/>
      <c r="E576" s="30"/>
      <c r="F576" s="43"/>
      <c r="G576" s="30"/>
      <c r="H576" s="30"/>
      <c r="I576" s="30"/>
      <c r="J576" s="30"/>
      <c r="K576" s="30"/>
      <c r="L576" s="30"/>
    </row>
    <row r="577" spans="3:12" x14ac:dyDescent="0.3">
      <c r="C577" s="30"/>
      <c r="D577" s="30"/>
      <c r="E577" s="30"/>
      <c r="F577" s="43"/>
      <c r="G577" s="30"/>
      <c r="H577" s="30"/>
      <c r="I577" s="30"/>
      <c r="J577" s="30"/>
      <c r="K577" s="30"/>
      <c r="L577" s="30"/>
    </row>
    <row r="578" spans="3:12" x14ac:dyDescent="0.3">
      <c r="C578" s="30"/>
      <c r="D578" s="30"/>
      <c r="E578" s="30"/>
      <c r="F578" s="43"/>
      <c r="G578" s="30"/>
      <c r="H578" s="30"/>
      <c r="I578" s="30"/>
      <c r="J578" s="30"/>
      <c r="K578" s="30"/>
      <c r="L578" s="30"/>
    </row>
    <row r="579" spans="3:12" x14ac:dyDescent="0.3">
      <c r="C579" s="30"/>
      <c r="D579" s="30"/>
      <c r="E579" s="30"/>
      <c r="F579" s="43"/>
      <c r="G579" s="30"/>
      <c r="H579" s="30"/>
      <c r="I579" s="30"/>
      <c r="J579" s="30"/>
      <c r="K579" s="30"/>
      <c r="L579" s="30"/>
    </row>
    <row r="580" spans="3:12" x14ac:dyDescent="0.3">
      <c r="C580" s="30"/>
      <c r="D580" s="30"/>
      <c r="E580" s="30"/>
      <c r="F580" s="43"/>
      <c r="G580" s="30"/>
      <c r="H580" s="30"/>
      <c r="I580" s="30"/>
      <c r="J580" s="30"/>
      <c r="K580" s="30"/>
      <c r="L580" s="30"/>
    </row>
    <row r="581" spans="3:12" x14ac:dyDescent="0.3">
      <c r="C581" s="30"/>
      <c r="D581" s="30"/>
      <c r="E581" s="30"/>
      <c r="F581" s="43"/>
      <c r="G581" s="30"/>
      <c r="H581" s="30"/>
      <c r="I581" s="30"/>
      <c r="J581" s="30"/>
      <c r="K581" s="30"/>
      <c r="L581" s="30"/>
    </row>
    <row r="582" spans="3:12" x14ac:dyDescent="0.3">
      <c r="C582" s="30"/>
      <c r="D582" s="30"/>
      <c r="E582" s="30"/>
      <c r="F582" s="43"/>
      <c r="G582" s="30"/>
      <c r="H582" s="30"/>
      <c r="I582" s="30"/>
      <c r="J582" s="30"/>
      <c r="K582" s="30"/>
      <c r="L582" s="30"/>
    </row>
    <row r="583" spans="3:12" x14ac:dyDescent="0.3">
      <c r="C583" s="30"/>
      <c r="D583" s="30"/>
      <c r="E583" s="30"/>
      <c r="F583" s="43"/>
      <c r="G583" s="30"/>
      <c r="H583" s="30"/>
      <c r="I583" s="30"/>
      <c r="J583" s="30"/>
      <c r="K583" s="30"/>
      <c r="L583" s="30"/>
    </row>
    <row r="584" spans="3:12" x14ac:dyDescent="0.3">
      <c r="C584" s="30"/>
      <c r="D584" s="30"/>
      <c r="E584" s="30"/>
      <c r="F584" s="43"/>
      <c r="G584" s="30"/>
      <c r="H584" s="30"/>
      <c r="I584" s="30"/>
      <c r="J584" s="30"/>
      <c r="K584" s="30"/>
      <c r="L584" s="30"/>
    </row>
    <row r="585" spans="3:12" x14ac:dyDescent="0.3">
      <c r="C585" s="30"/>
      <c r="D585" s="30"/>
      <c r="E585" s="30"/>
      <c r="F585" s="43"/>
      <c r="G585" s="30"/>
      <c r="H585" s="30"/>
      <c r="I585" s="30"/>
      <c r="J585" s="30"/>
      <c r="K585" s="30"/>
      <c r="L585" s="30"/>
    </row>
    <row r="586" spans="3:12" x14ac:dyDescent="0.3">
      <c r="C586" s="30"/>
      <c r="D586" s="30"/>
      <c r="E586" s="30"/>
      <c r="F586" s="43"/>
      <c r="G586" s="30"/>
      <c r="H586" s="30"/>
      <c r="I586" s="30"/>
      <c r="J586" s="30"/>
      <c r="K586" s="30"/>
      <c r="L586" s="30"/>
    </row>
    <row r="587" spans="3:12" x14ac:dyDescent="0.3">
      <c r="C587" s="30"/>
      <c r="D587" s="30"/>
      <c r="E587" s="30"/>
      <c r="F587" s="43"/>
      <c r="G587" s="30"/>
      <c r="H587" s="30"/>
      <c r="I587" s="30"/>
      <c r="J587" s="30"/>
      <c r="K587" s="30"/>
      <c r="L587" s="30"/>
    </row>
    <row r="588" spans="3:12" x14ac:dyDescent="0.3">
      <c r="C588" s="30"/>
      <c r="D588" s="30"/>
      <c r="E588" s="30"/>
      <c r="F588" s="43"/>
      <c r="G588" s="30"/>
      <c r="H588" s="30"/>
      <c r="I588" s="30"/>
      <c r="J588" s="30"/>
      <c r="K588" s="30"/>
      <c r="L588" s="30"/>
    </row>
    <row r="589" spans="3:12" x14ac:dyDescent="0.3">
      <c r="C589" s="30"/>
      <c r="D589" s="30"/>
      <c r="E589" s="30"/>
      <c r="F589" s="43"/>
      <c r="G589" s="30"/>
      <c r="H589" s="30"/>
      <c r="I589" s="30"/>
      <c r="J589" s="30"/>
      <c r="K589" s="30"/>
      <c r="L589" s="30"/>
    </row>
    <row r="590" spans="3:12" x14ac:dyDescent="0.3">
      <c r="C590" s="30"/>
      <c r="D590" s="30"/>
      <c r="E590" s="30"/>
      <c r="F590" s="43"/>
      <c r="G590" s="30"/>
      <c r="H590" s="30"/>
      <c r="I590" s="30"/>
      <c r="J590" s="30"/>
      <c r="K590" s="30"/>
      <c r="L590" s="30"/>
    </row>
    <row r="591" spans="3:12" x14ac:dyDescent="0.3">
      <c r="C591" s="30"/>
      <c r="D591" s="30"/>
      <c r="E591" s="30"/>
      <c r="F591" s="43"/>
      <c r="G591" s="30"/>
      <c r="H591" s="30"/>
      <c r="I591" s="30"/>
      <c r="J591" s="30"/>
      <c r="K591" s="30"/>
      <c r="L591" s="30"/>
    </row>
    <row r="592" spans="3:12" x14ac:dyDescent="0.3">
      <c r="C592" s="30"/>
      <c r="D592" s="30"/>
      <c r="E592" s="30"/>
      <c r="F592" s="43"/>
      <c r="G592" s="30"/>
      <c r="H592" s="30"/>
      <c r="I592" s="30"/>
      <c r="J592" s="30"/>
      <c r="K592" s="30"/>
      <c r="L592" s="30"/>
    </row>
    <row r="593" spans="3:12" x14ac:dyDescent="0.3">
      <c r="C593" s="30"/>
      <c r="D593" s="30"/>
      <c r="E593" s="30"/>
      <c r="F593" s="43"/>
      <c r="G593" s="30"/>
      <c r="H593" s="30"/>
      <c r="I593" s="30"/>
      <c r="J593" s="30"/>
      <c r="K593" s="30"/>
      <c r="L593" s="30"/>
    </row>
    <row r="594" spans="3:12" x14ac:dyDescent="0.3">
      <c r="C594" s="30"/>
      <c r="D594" s="30"/>
      <c r="E594" s="30"/>
      <c r="F594" s="43"/>
      <c r="G594" s="30"/>
      <c r="H594" s="30"/>
      <c r="I594" s="30"/>
      <c r="J594" s="30"/>
      <c r="K594" s="30"/>
      <c r="L594" s="30"/>
    </row>
    <row r="595" spans="3:12" x14ac:dyDescent="0.3">
      <c r="C595" s="30"/>
      <c r="D595" s="30"/>
      <c r="E595" s="30"/>
      <c r="F595" s="43"/>
      <c r="G595" s="30"/>
      <c r="H595" s="30"/>
      <c r="I595" s="30"/>
      <c r="J595" s="30"/>
      <c r="K595" s="30"/>
      <c r="L595" s="30"/>
    </row>
    <row r="596" spans="3:12" x14ac:dyDescent="0.3">
      <c r="C596" s="30"/>
      <c r="D596" s="30"/>
      <c r="E596" s="30"/>
      <c r="F596" s="43"/>
      <c r="G596" s="30"/>
      <c r="H596" s="30"/>
      <c r="I596" s="30"/>
      <c r="J596" s="30"/>
      <c r="K596" s="30"/>
      <c r="L596" s="30"/>
    </row>
    <row r="597" spans="3:12" x14ac:dyDescent="0.3">
      <c r="C597" s="30"/>
      <c r="D597" s="30"/>
      <c r="E597" s="30"/>
      <c r="F597" s="43"/>
      <c r="G597" s="30"/>
      <c r="H597" s="30"/>
      <c r="I597" s="30"/>
      <c r="J597" s="30"/>
      <c r="K597" s="30"/>
      <c r="L597" s="30"/>
    </row>
    <row r="598" spans="3:12" x14ac:dyDescent="0.3">
      <c r="C598" s="30"/>
      <c r="D598" s="30"/>
      <c r="E598" s="30"/>
      <c r="F598" s="43"/>
      <c r="G598" s="30"/>
      <c r="H598" s="30"/>
      <c r="I598" s="30"/>
      <c r="J598" s="30"/>
      <c r="K598" s="30"/>
      <c r="L598" s="30"/>
    </row>
    <row r="599" spans="3:12" x14ac:dyDescent="0.3">
      <c r="C599" s="30"/>
      <c r="D599" s="30"/>
      <c r="E599" s="30"/>
      <c r="F599" s="43"/>
      <c r="G599" s="30"/>
      <c r="H599" s="30"/>
      <c r="I599" s="30"/>
      <c r="J599" s="30"/>
      <c r="K599" s="30"/>
      <c r="L599" s="30"/>
    </row>
    <row r="600" spans="3:12" x14ac:dyDescent="0.3">
      <c r="C600" s="30"/>
      <c r="D600" s="30"/>
      <c r="E600" s="30"/>
      <c r="F600" s="43"/>
      <c r="G600" s="30"/>
      <c r="H600" s="30"/>
      <c r="I600" s="30"/>
      <c r="J600" s="30"/>
      <c r="K600" s="30"/>
      <c r="L600" s="30"/>
    </row>
    <row r="601" spans="3:12" x14ac:dyDescent="0.3">
      <c r="C601" s="30"/>
      <c r="D601" s="30"/>
      <c r="E601" s="30"/>
      <c r="F601" s="43"/>
      <c r="G601" s="30"/>
      <c r="H601" s="30"/>
      <c r="I601" s="30"/>
      <c r="J601" s="30"/>
      <c r="K601" s="30"/>
      <c r="L601" s="30"/>
    </row>
    <row r="602" spans="3:12" x14ac:dyDescent="0.3">
      <c r="C602" s="30"/>
      <c r="D602" s="30"/>
      <c r="E602" s="30"/>
      <c r="F602" s="43"/>
      <c r="G602" s="30"/>
      <c r="H602" s="30"/>
      <c r="I602" s="30"/>
      <c r="J602" s="30"/>
      <c r="K602" s="30"/>
      <c r="L602" s="30"/>
    </row>
    <row r="603" spans="3:12" x14ac:dyDescent="0.3">
      <c r="C603" s="30"/>
      <c r="D603" s="30"/>
      <c r="E603" s="30"/>
      <c r="F603" s="43"/>
      <c r="G603" s="30"/>
      <c r="H603" s="30"/>
      <c r="I603" s="30"/>
      <c r="J603" s="30"/>
      <c r="K603" s="30"/>
      <c r="L603" s="30"/>
    </row>
    <row r="604" spans="3:12" x14ac:dyDescent="0.3">
      <c r="C604" s="30"/>
      <c r="D604" s="30"/>
      <c r="E604" s="30"/>
      <c r="F604" s="43"/>
      <c r="G604" s="30"/>
      <c r="H604" s="30"/>
      <c r="I604" s="30"/>
      <c r="J604" s="30"/>
      <c r="K604" s="30"/>
      <c r="L604" s="30"/>
    </row>
    <row r="605" spans="3:12" x14ac:dyDescent="0.3">
      <c r="C605" s="30"/>
      <c r="D605" s="30"/>
      <c r="E605" s="30"/>
      <c r="F605" s="43"/>
      <c r="G605" s="30"/>
      <c r="H605" s="30"/>
      <c r="I605" s="30"/>
      <c r="J605" s="30"/>
      <c r="K605" s="30"/>
      <c r="L605" s="30"/>
    </row>
    <row r="606" spans="3:12" x14ac:dyDescent="0.3">
      <c r="C606" s="30"/>
      <c r="D606" s="30"/>
      <c r="E606" s="30"/>
      <c r="F606" s="43"/>
      <c r="G606" s="30"/>
      <c r="H606" s="30"/>
      <c r="I606" s="30"/>
      <c r="J606" s="30"/>
      <c r="K606" s="30"/>
      <c r="L606" s="30"/>
    </row>
    <row r="607" spans="3:12" x14ac:dyDescent="0.3">
      <c r="C607" s="30"/>
      <c r="D607" s="30"/>
      <c r="E607" s="30"/>
      <c r="F607" s="43"/>
      <c r="G607" s="30"/>
      <c r="H607" s="30"/>
      <c r="I607" s="30"/>
      <c r="J607" s="30"/>
      <c r="K607" s="30"/>
      <c r="L607" s="30"/>
    </row>
    <row r="608" spans="3:12" x14ac:dyDescent="0.3">
      <c r="C608" s="30"/>
      <c r="D608" s="30"/>
      <c r="E608" s="30"/>
      <c r="F608" s="43"/>
      <c r="G608" s="30"/>
      <c r="H608" s="30"/>
      <c r="I608" s="30"/>
      <c r="J608" s="30"/>
      <c r="K608" s="30"/>
      <c r="L608" s="30"/>
    </row>
    <row r="609" spans="3:12" x14ac:dyDescent="0.3">
      <c r="C609" s="30"/>
      <c r="D609" s="30"/>
      <c r="E609" s="30"/>
      <c r="F609" s="43"/>
      <c r="G609" s="30"/>
      <c r="H609" s="30"/>
      <c r="I609" s="30"/>
      <c r="J609" s="30"/>
      <c r="K609" s="30"/>
      <c r="L609" s="30"/>
    </row>
    <row r="610" spans="3:12" x14ac:dyDescent="0.3">
      <c r="C610" s="30"/>
      <c r="D610" s="30"/>
      <c r="E610" s="30"/>
      <c r="F610" s="43"/>
      <c r="G610" s="30"/>
      <c r="H610" s="30"/>
      <c r="I610" s="30"/>
      <c r="J610" s="30"/>
      <c r="K610" s="30"/>
      <c r="L610" s="30"/>
    </row>
    <row r="611" spans="3:12" x14ac:dyDescent="0.3">
      <c r="C611" s="30"/>
      <c r="D611" s="30"/>
      <c r="E611" s="30"/>
      <c r="F611" s="43"/>
      <c r="G611" s="30"/>
      <c r="H611" s="30"/>
      <c r="I611" s="30"/>
      <c r="J611" s="30"/>
      <c r="K611" s="30"/>
      <c r="L611" s="30"/>
    </row>
    <row r="612" spans="3:12" x14ac:dyDescent="0.3">
      <c r="C612" s="30"/>
      <c r="D612" s="30"/>
      <c r="E612" s="30"/>
      <c r="F612" s="43"/>
      <c r="G612" s="30"/>
      <c r="H612" s="30"/>
      <c r="I612" s="30"/>
      <c r="J612" s="30"/>
      <c r="K612" s="30"/>
      <c r="L612" s="30"/>
    </row>
    <row r="613" spans="3:12" x14ac:dyDescent="0.3">
      <c r="C613" s="30"/>
      <c r="D613" s="30"/>
      <c r="E613" s="30"/>
      <c r="F613" s="43"/>
      <c r="G613" s="30"/>
      <c r="H613" s="30"/>
      <c r="I613" s="30"/>
      <c r="J613" s="30"/>
      <c r="K613" s="30"/>
      <c r="L613" s="30"/>
    </row>
    <row r="614" spans="3:12" x14ac:dyDescent="0.3">
      <c r="C614" s="30"/>
      <c r="D614" s="30"/>
      <c r="E614" s="30"/>
      <c r="F614" s="43"/>
      <c r="G614" s="30"/>
      <c r="H614" s="30"/>
      <c r="I614" s="30"/>
      <c r="J614" s="30"/>
      <c r="K614" s="30"/>
      <c r="L614" s="30"/>
    </row>
    <row r="615" spans="3:12" x14ac:dyDescent="0.3">
      <c r="C615" s="30"/>
      <c r="D615" s="30"/>
      <c r="E615" s="30"/>
      <c r="F615" s="43"/>
      <c r="G615" s="30"/>
      <c r="H615" s="30"/>
      <c r="I615" s="30"/>
      <c r="J615" s="30"/>
      <c r="K615" s="30"/>
      <c r="L615" s="30"/>
    </row>
    <row r="616" spans="3:12" x14ac:dyDescent="0.3">
      <c r="C616" s="30"/>
      <c r="D616" s="30"/>
      <c r="E616" s="30"/>
      <c r="F616" s="43"/>
      <c r="G616" s="30"/>
      <c r="H616" s="30"/>
      <c r="I616" s="30"/>
      <c r="J616" s="30"/>
      <c r="K616" s="30"/>
      <c r="L616" s="30"/>
    </row>
    <row r="617" spans="3:12" x14ac:dyDescent="0.3">
      <c r="C617" s="30"/>
      <c r="D617" s="30"/>
      <c r="E617" s="30"/>
      <c r="F617" s="43"/>
      <c r="G617" s="30"/>
      <c r="H617" s="30"/>
      <c r="I617" s="30"/>
      <c r="J617" s="30"/>
      <c r="K617" s="30"/>
      <c r="L617" s="30"/>
    </row>
    <row r="618" spans="3:12" x14ac:dyDescent="0.3">
      <c r="C618" s="30"/>
      <c r="D618" s="30"/>
      <c r="E618" s="30"/>
      <c r="F618" s="43"/>
      <c r="G618" s="30"/>
      <c r="H618" s="30"/>
      <c r="I618" s="30"/>
      <c r="J618" s="30"/>
      <c r="K618" s="30"/>
      <c r="L618" s="30"/>
    </row>
    <row r="619" spans="3:12" x14ac:dyDescent="0.3">
      <c r="C619" s="30"/>
      <c r="D619" s="30"/>
      <c r="E619" s="30"/>
      <c r="F619" s="43"/>
      <c r="G619" s="30"/>
      <c r="H619" s="30"/>
      <c r="I619" s="30"/>
      <c r="J619" s="30"/>
      <c r="K619" s="30"/>
      <c r="L619" s="30"/>
    </row>
    <row r="620" spans="3:12" x14ac:dyDescent="0.3">
      <c r="C620" s="30"/>
      <c r="D620" s="30"/>
      <c r="E620" s="30"/>
      <c r="F620" s="43"/>
      <c r="G620" s="30"/>
      <c r="H620" s="30"/>
      <c r="I620" s="30"/>
      <c r="J620" s="30"/>
      <c r="K620" s="30"/>
      <c r="L620" s="30"/>
    </row>
    <row r="621" spans="3:12" x14ac:dyDescent="0.3">
      <c r="C621" s="30"/>
      <c r="D621" s="30"/>
      <c r="E621" s="30"/>
      <c r="F621" s="43"/>
      <c r="G621" s="30"/>
      <c r="H621" s="30"/>
      <c r="I621" s="30"/>
      <c r="J621" s="30"/>
      <c r="K621" s="30"/>
      <c r="L621" s="30"/>
    </row>
    <row r="622" spans="3:12" x14ac:dyDescent="0.3">
      <c r="C622" s="30"/>
      <c r="D622" s="30"/>
      <c r="E622" s="30"/>
      <c r="F622" s="43"/>
      <c r="G622" s="30"/>
      <c r="H622" s="30"/>
      <c r="I622" s="30"/>
      <c r="J622" s="30"/>
      <c r="K622" s="30"/>
      <c r="L622" s="30"/>
    </row>
    <row r="623" spans="3:12" x14ac:dyDescent="0.3">
      <c r="C623" s="30"/>
      <c r="D623" s="30"/>
      <c r="E623" s="30"/>
      <c r="F623" s="43"/>
      <c r="G623" s="30"/>
      <c r="H623" s="30"/>
      <c r="I623" s="30"/>
      <c r="J623" s="30"/>
      <c r="K623" s="30"/>
      <c r="L623" s="30"/>
    </row>
    <row r="624" spans="3:12" x14ac:dyDescent="0.3">
      <c r="C624" s="30"/>
      <c r="D624" s="30"/>
      <c r="E624" s="30"/>
      <c r="F624" s="43"/>
      <c r="G624" s="30"/>
      <c r="H624" s="30"/>
      <c r="I624" s="30"/>
      <c r="J624" s="30"/>
      <c r="K624" s="30"/>
      <c r="L624" s="30"/>
    </row>
    <row r="625" spans="3:12" x14ac:dyDescent="0.3">
      <c r="C625" s="30"/>
      <c r="D625" s="30"/>
      <c r="E625" s="30"/>
      <c r="F625" s="43"/>
      <c r="G625" s="30"/>
      <c r="H625" s="30"/>
      <c r="I625" s="30"/>
      <c r="J625" s="30"/>
      <c r="K625" s="30"/>
      <c r="L625" s="30"/>
    </row>
    <row r="626" spans="3:12" x14ac:dyDescent="0.3">
      <c r="C626" s="30"/>
      <c r="D626" s="30"/>
      <c r="E626" s="30"/>
      <c r="F626" s="43"/>
      <c r="G626" s="30"/>
      <c r="H626" s="30"/>
      <c r="I626" s="30"/>
      <c r="J626" s="30"/>
      <c r="K626" s="30"/>
      <c r="L626" s="30"/>
    </row>
    <row r="627" spans="3:12" x14ac:dyDescent="0.3">
      <c r="C627" s="30"/>
      <c r="D627" s="30"/>
      <c r="E627" s="30"/>
      <c r="F627" s="43"/>
      <c r="G627" s="30"/>
      <c r="H627" s="30"/>
      <c r="I627" s="30"/>
      <c r="J627" s="30"/>
      <c r="K627" s="30"/>
      <c r="L627" s="30"/>
    </row>
    <row r="628" spans="3:12" x14ac:dyDescent="0.3">
      <c r="C628" s="30"/>
      <c r="D628" s="30"/>
      <c r="E628" s="30"/>
      <c r="F628" s="43"/>
      <c r="G628" s="30"/>
      <c r="H628" s="30"/>
      <c r="I628" s="30"/>
      <c r="J628" s="30"/>
      <c r="K628" s="30"/>
      <c r="L628" s="30"/>
    </row>
    <row r="629" spans="3:12" x14ac:dyDescent="0.3">
      <c r="C629" s="30"/>
      <c r="D629" s="30"/>
      <c r="E629" s="30"/>
      <c r="F629" s="43"/>
      <c r="G629" s="30"/>
      <c r="H629" s="30"/>
      <c r="I629" s="30"/>
      <c r="J629" s="30"/>
      <c r="K629" s="30"/>
      <c r="L629" s="30"/>
    </row>
    <row r="630" spans="3:12" x14ac:dyDescent="0.3">
      <c r="C630" s="30"/>
      <c r="D630" s="30"/>
      <c r="E630" s="30"/>
      <c r="F630" s="43"/>
      <c r="G630" s="30"/>
      <c r="H630" s="30"/>
      <c r="I630" s="30"/>
      <c r="J630" s="30"/>
      <c r="K630" s="30"/>
      <c r="L630" s="30"/>
    </row>
    <row r="631" spans="3:12" x14ac:dyDescent="0.3">
      <c r="C631" s="30"/>
      <c r="D631" s="30"/>
      <c r="E631" s="30"/>
      <c r="F631" s="43"/>
      <c r="G631" s="30"/>
      <c r="H631" s="30"/>
      <c r="I631" s="30"/>
      <c r="J631" s="30"/>
      <c r="K631" s="30"/>
      <c r="L631" s="30"/>
    </row>
    <row r="632" spans="3:12" x14ac:dyDescent="0.3">
      <c r="C632" s="30"/>
      <c r="D632" s="30"/>
      <c r="E632" s="30"/>
      <c r="F632" s="43"/>
      <c r="G632" s="30"/>
      <c r="H632" s="30"/>
      <c r="I632" s="30"/>
      <c r="J632" s="30"/>
      <c r="K632" s="30"/>
      <c r="L632" s="30"/>
    </row>
    <row r="633" spans="3:12" x14ac:dyDescent="0.3">
      <c r="C633" s="30"/>
      <c r="D633" s="30"/>
      <c r="E633" s="30"/>
      <c r="F633" s="43"/>
      <c r="G633" s="30"/>
      <c r="H633" s="30"/>
      <c r="I633" s="30"/>
      <c r="J633" s="30"/>
      <c r="K633" s="30"/>
      <c r="L633" s="30"/>
    </row>
    <row r="634" spans="3:12" x14ac:dyDescent="0.3">
      <c r="C634" s="30"/>
      <c r="D634" s="30"/>
      <c r="E634" s="30"/>
      <c r="F634" s="43"/>
      <c r="G634" s="30"/>
      <c r="H634" s="30"/>
      <c r="I634" s="30"/>
      <c r="J634" s="30"/>
      <c r="K634" s="30"/>
      <c r="L634" s="30"/>
    </row>
    <row r="635" spans="3:12" x14ac:dyDescent="0.3">
      <c r="C635" s="30"/>
      <c r="D635" s="30"/>
      <c r="E635" s="30"/>
      <c r="F635" s="43"/>
      <c r="G635" s="30"/>
      <c r="H635" s="30"/>
      <c r="I635" s="30"/>
      <c r="J635" s="30"/>
      <c r="K635" s="30"/>
      <c r="L635" s="30"/>
    </row>
    <row r="636" spans="3:12" x14ac:dyDescent="0.3">
      <c r="C636" s="30"/>
      <c r="D636" s="30"/>
      <c r="E636" s="30"/>
      <c r="F636" s="43"/>
      <c r="G636" s="30"/>
      <c r="H636" s="30"/>
      <c r="I636" s="30"/>
      <c r="J636" s="30"/>
      <c r="K636" s="30"/>
      <c r="L636" s="30"/>
    </row>
    <row r="637" spans="3:12" x14ac:dyDescent="0.3">
      <c r="C637" s="30"/>
      <c r="D637" s="30"/>
      <c r="E637" s="30"/>
      <c r="F637" s="43"/>
      <c r="G637" s="30"/>
      <c r="H637" s="30"/>
      <c r="I637" s="30"/>
      <c r="J637" s="30"/>
      <c r="K637" s="30"/>
      <c r="L637" s="30"/>
    </row>
    <row r="638" spans="3:12" x14ac:dyDescent="0.3">
      <c r="C638" s="30"/>
      <c r="D638" s="30"/>
      <c r="E638" s="30"/>
      <c r="F638" s="43"/>
      <c r="G638" s="30"/>
      <c r="H638" s="30"/>
      <c r="I638" s="30"/>
      <c r="J638" s="30"/>
      <c r="K638" s="30"/>
      <c r="L638" s="30"/>
    </row>
    <row r="639" spans="3:12" x14ac:dyDescent="0.3">
      <c r="C639" s="30"/>
      <c r="D639" s="30"/>
      <c r="E639" s="30"/>
      <c r="F639" s="43"/>
      <c r="G639" s="30"/>
      <c r="H639" s="30"/>
      <c r="I639" s="30"/>
      <c r="J639" s="30"/>
      <c r="K639" s="30"/>
      <c r="L639" s="30"/>
    </row>
    <row r="640" spans="3:12" x14ac:dyDescent="0.3">
      <c r="C640" s="30"/>
      <c r="D640" s="30"/>
      <c r="E640" s="30"/>
      <c r="F640" s="43"/>
      <c r="G640" s="30"/>
      <c r="H640" s="30"/>
      <c r="I640" s="30"/>
      <c r="J640" s="30"/>
      <c r="K640" s="30"/>
      <c r="L640" s="30"/>
    </row>
    <row r="641" spans="3:12" x14ac:dyDescent="0.3">
      <c r="C641" s="30"/>
      <c r="D641" s="30"/>
      <c r="E641" s="30"/>
      <c r="F641" s="43"/>
      <c r="G641" s="30"/>
      <c r="H641" s="30"/>
      <c r="I641" s="30"/>
      <c r="J641" s="30"/>
      <c r="K641" s="30"/>
      <c r="L641" s="30"/>
    </row>
    <row r="642" spans="3:12" x14ac:dyDescent="0.3">
      <c r="C642" s="30"/>
      <c r="D642" s="30"/>
      <c r="E642" s="30"/>
      <c r="F642" s="43"/>
      <c r="G642" s="30"/>
      <c r="H642" s="30"/>
      <c r="I642" s="30"/>
      <c r="J642" s="30"/>
      <c r="K642" s="30"/>
      <c r="L642" s="30"/>
    </row>
    <row r="643" spans="3:12" x14ac:dyDescent="0.3">
      <c r="C643" s="30"/>
      <c r="D643" s="30"/>
      <c r="E643" s="30"/>
      <c r="F643" s="43"/>
      <c r="G643" s="30"/>
      <c r="H643" s="30"/>
      <c r="I643" s="30"/>
      <c r="J643" s="30"/>
      <c r="K643" s="30"/>
      <c r="L643" s="30"/>
    </row>
    <row r="644" spans="3:12" x14ac:dyDescent="0.3">
      <c r="C644" s="30"/>
      <c r="D644" s="30"/>
      <c r="E644" s="30"/>
      <c r="F644" s="43"/>
      <c r="G644" s="30"/>
      <c r="H644" s="30"/>
      <c r="I644" s="30"/>
      <c r="J644" s="30"/>
      <c r="K644" s="30"/>
      <c r="L644" s="30"/>
    </row>
    <row r="645" spans="3:12" x14ac:dyDescent="0.3">
      <c r="C645" s="30"/>
      <c r="D645" s="30"/>
      <c r="E645" s="30"/>
      <c r="F645" s="43"/>
      <c r="G645" s="30"/>
      <c r="H645" s="30"/>
      <c r="I645" s="30"/>
      <c r="J645" s="30"/>
      <c r="K645" s="30"/>
      <c r="L645" s="30"/>
    </row>
    <row r="646" spans="3:12" x14ac:dyDescent="0.3">
      <c r="C646" s="30"/>
      <c r="D646" s="30"/>
      <c r="E646" s="30"/>
      <c r="F646" s="43"/>
      <c r="G646" s="30"/>
      <c r="H646" s="30"/>
      <c r="I646" s="30"/>
      <c r="J646" s="30"/>
      <c r="K646" s="30"/>
      <c r="L646" s="30"/>
    </row>
    <row r="647" spans="3:12" x14ac:dyDescent="0.3">
      <c r="C647" s="30"/>
      <c r="D647" s="30"/>
      <c r="E647" s="30"/>
      <c r="F647" s="43"/>
      <c r="G647" s="30"/>
      <c r="H647" s="30"/>
      <c r="I647" s="30"/>
      <c r="J647" s="30"/>
      <c r="K647" s="30"/>
      <c r="L647" s="30"/>
    </row>
    <row r="648" spans="3:12" x14ac:dyDescent="0.3">
      <c r="C648" s="30"/>
      <c r="D648" s="30"/>
      <c r="E648" s="30"/>
      <c r="F648" s="43"/>
      <c r="G648" s="30"/>
      <c r="H648" s="30"/>
      <c r="I648" s="30"/>
      <c r="J648" s="30"/>
      <c r="K648" s="30"/>
      <c r="L648" s="30"/>
    </row>
    <row r="649" spans="3:12" x14ac:dyDescent="0.3">
      <c r="C649" s="30"/>
      <c r="D649" s="30"/>
      <c r="E649" s="30"/>
      <c r="F649" s="43"/>
      <c r="G649" s="30"/>
      <c r="H649" s="30"/>
      <c r="I649" s="30"/>
      <c r="J649" s="30"/>
      <c r="K649" s="30"/>
      <c r="L649" s="30"/>
    </row>
    <row r="650" spans="3:12" x14ac:dyDescent="0.3">
      <c r="C650" s="30"/>
      <c r="D650" s="30"/>
      <c r="E650" s="30"/>
      <c r="F650" s="43"/>
      <c r="G650" s="30"/>
      <c r="H650" s="30"/>
      <c r="I650" s="30"/>
      <c r="J650" s="30"/>
      <c r="K650" s="30"/>
      <c r="L650" s="30"/>
    </row>
    <row r="651" spans="3:12" x14ac:dyDescent="0.3">
      <c r="C651" s="30"/>
      <c r="D651" s="30"/>
      <c r="E651" s="30"/>
      <c r="F651" s="43"/>
      <c r="G651" s="30"/>
      <c r="H651" s="30"/>
      <c r="I651" s="30"/>
      <c r="J651" s="30"/>
      <c r="K651" s="30"/>
      <c r="L651" s="30"/>
    </row>
    <row r="652" spans="3:12" x14ac:dyDescent="0.3">
      <c r="C652" s="30"/>
      <c r="D652" s="30"/>
      <c r="E652" s="30"/>
      <c r="F652" s="43"/>
      <c r="G652" s="30"/>
      <c r="H652" s="30"/>
      <c r="I652" s="30"/>
      <c r="J652" s="30"/>
      <c r="K652" s="30"/>
      <c r="L652" s="30"/>
    </row>
    <row r="653" spans="3:12" x14ac:dyDescent="0.3">
      <c r="C653" s="30"/>
      <c r="D653" s="30"/>
      <c r="E653" s="30"/>
      <c r="F653" s="43"/>
      <c r="G653" s="30"/>
      <c r="H653" s="30"/>
      <c r="I653" s="30"/>
      <c r="J653" s="30"/>
      <c r="K653" s="30"/>
      <c r="L653" s="30"/>
    </row>
    <row r="654" spans="3:12" x14ac:dyDescent="0.3">
      <c r="C654" s="30"/>
      <c r="D654" s="30"/>
      <c r="E654" s="30"/>
      <c r="F654" s="43"/>
      <c r="G654" s="30"/>
      <c r="H654" s="30"/>
      <c r="I654" s="30"/>
      <c r="J654" s="30"/>
      <c r="K654" s="30"/>
      <c r="L654" s="30"/>
    </row>
    <row r="655" spans="3:12" x14ac:dyDescent="0.3">
      <c r="C655" s="30"/>
      <c r="D655" s="30"/>
      <c r="E655" s="30"/>
      <c r="F655" s="43"/>
      <c r="G655" s="30"/>
      <c r="H655" s="30"/>
      <c r="I655" s="30"/>
      <c r="J655" s="30"/>
      <c r="K655" s="30"/>
      <c r="L655" s="30"/>
    </row>
    <row r="656" spans="3:12" x14ac:dyDescent="0.3">
      <c r="C656" s="30"/>
      <c r="D656" s="30"/>
      <c r="E656" s="30"/>
      <c r="F656" s="43"/>
      <c r="G656" s="30"/>
      <c r="H656" s="30"/>
      <c r="I656" s="30"/>
      <c r="J656" s="30"/>
      <c r="K656" s="30"/>
      <c r="L656" s="30"/>
    </row>
    <row r="657" spans="3:12" x14ac:dyDescent="0.3">
      <c r="C657" s="30"/>
      <c r="D657" s="30"/>
      <c r="E657" s="30"/>
      <c r="F657" s="43"/>
      <c r="G657" s="30"/>
      <c r="H657" s="30"/>
      <c r="I657" s="30"/>
      <c r="J657" s="30"/>
      <c r="K657" s="30"/>
      <c r="L657" s="30"/>
    </row>
    <row r="658" spans="3:12" x14ac:dyDescent="0.3">
      <c r="C658" s="30"/>
      <c r="D658" s="30"/>
      <c r="E658" s="30"/>
      <c r="F658" s="43"/>
      <c r="G658" s="30"/>
      <c r="H658" s="30"/>
      <c r="I658" s="30"/>
      <c r="J658" s="30"/>
      <c r="K658" s="30"/>
      <c r="L658" s="30"/>
    </row>
    <row r="659" spans="3:12" x14ac:dyDescent="0.3">
      <c r="C659" s="30"/>
      <c r="D659" s="30"/>
      <c r="E659" s="30"/>
      <c r="F659" s="43"/>
      <c r="G659" s="30"/>
      <c r="H659" s="30"/>
      <c r="I659" s="30"/>
      <c r="J659" s="30"/>
      <c r="K659" s="30"/>
      <c r="L659" s="30"/>
    </row>
    <row r="660" spans="3:12" x14ac:dyDescent="0.3">
      <c r="C660" s="30"/>
      <c r="D660" s="30"/>
      <c r="E660" s="30"/>
      <c r="F660" s="43"/>
      <c r="G660" s="30"/>
      <c r="H660" s="30"/>
      <c r="I660" s="30"/>
      <c r="J660" s="30"/>
      <c r="K660" s="30"/>
      <c r="L660" s="30"/>
    </row>
    <row r="661" spans="3:12" x14ac:dyDescent="0.3">
      <c r="C661" s="30"/>
      <c r="D661" s="30"/>
      <c r="E661" s="30"/>
      <c r="F661" s="43"/>
      <c r="G661" s="30"/>
      <c r="H661" s="30"/>
      <c r="I661" s="30"/>
      <c r="J661" s="30"/>
      <c r="K661" s="30"/>
      <c r="L661" s="30"/>
    </row>
    <row r="662" spans="3:12" x14ac:dyDescent="0.3">
      <c r="C662" s="30"/>
      <c r="D662" s="30"/>
      <c r="E662" s="30"/>
      <c r="F662" s="43"/>
      <c r="G662" s="30"/>
      <c r="H662" s="30"/>
      <c r="I662" s="30"/>
      <c r="J662" s="30"/>
      <c r="K662" s="30"/>
      <c r="L662" s="30"/>
    </row>
    <row r="663" spans="3:12" x14ac:dyDescent="0.3">
      <c r="C663" s="30"/>
      <c r="D663" s="30"/>
      <c r="E663" s="30"/>
      <c r="F663" s="43"/>
      <c r="G663" s="30"/>
      <c r="H663" s="30"/>
      <c r="I663" s="30"/>
      <c r="J663" s="30"/>
      <c r="K663" s="30"/>
      <c r="L663" s="30"/>
    </row>
    <row r="664" spans="3:12" x14ac:dyDescent="0.3">
      <c r="C664" s="30"/>
      <c r="D664" s="30"/>
      <c r="E664" s="30"/>
      <c r="F664" s="43"/>
      <c r="G664" s="30"/>
      <c r="H664" s="30"/>
      <c r="I664" s="30"/>
      <c r="J664" s="30"/>
      <c r="K664" s="30"/>
      <c r="L664" s="30"/>
    </row>
    <row r="665" spans="3:12" x14ac:dyDescent="0.3">
      <c r="C665" s="30"/>
      <c r="D665" s="30"/>
      <c r="E665" s="30"/>
      <c r="F665" s="43"/>
      <c r="G665" s="30"/>
      <c r="H665" s="30"/>
      <c r="I665" s="30"/>
      <c r="J665" s="30"/>
      <c r="K665" s="30"/>
      <c r="L665" s="30"/>
    </row>
    <row r="666" spans="3:12" x14ac:dyDescent="0.3">
      <c r="C666" s="30"/>
      <c r="D666" s="30"/>
      <c r="E666" s="30"/>
      <c r="F666" s="43"/>
      <c r="G666" s="30"/>
      <c r="H666" s="30"/>
      <c r="I666" s="30"/>
      <c r="J666" s="30"/>
      <c r="K666" s="30"/>
      <c r="L666" s="30"/>
    </row>
    <row r="667" spans="3:12" x14ac:dyDescent="0.3">
      <c r="C667" s="30"/>
      <c r="D667" s="30"/>
      <c r="E667" s="30"/>
      <c r="F667" s="43"/>
      <c r="G667" s="30"/>
      <c r="H667" s="30"/>
      <c r="I667" s="30"/>
      <c r="J667" s="30"/>
      <c r="K667" s="30"/>
      <c r="L667" s="30"/>
    </row>
    <row r="668" spans="3:12" x14ac:dyDescent="0.3">
      <c r="C668" s="30"/>
      <c r="D668" s="30"/>
      <c r="E668" s="30"/>
      <c r="F668" s="43"/>
      <c r="G668" s="30"/>
      <c r="H668" s="30"/>
      <c r="I668" s="30"/>
      <c r="J668" s="30"/>
      <c r="K668" s="30"/>
      <c r="L668" s="30"/>
    </row>
    <row r="669" spans="3:12" x14ac:dyDescent="0.3">
      <c r="C669" s="30"/>
      <c r="D669" s="30"/>
      <c r="E669" s="30"/>
      <c r="F669" s="43"/>
      <c r="G669" s="30"/>
      <c r="H669" s="30"/>
      <c r="I669" s="30"/>
      <c r="J669" s="30"/>
      <c r="K669" s="30"/>
      <c r="L669" s="30"/>
    </row>
    <row r="670" spans="3:12" x14ac:dyDescent="0.3">
      <c r="C670" s="30"/>
      <c r="D670" s="30"/>
      <c r="E670" s="30"/>
      <c r="F670" s="43"/>
      <c r="G670" s="30"/>
      <c r="H670" s="30"/>
      <c r="I670" s="30"/>
      <c r="J670" s="30"/>
      <c r="K670" s="30"/>
      <c r="L670" s="30"/>
    </row>
    <row r="671" spans="3:12" x14ac:dyDescent="0.3">
      <c r="C671" s="30"/>
      <c r="D671" s="30"/>
      <c r="E671" s="30"/>
      <c r="F671" s="43"/>
      <c r="G671" s="30"/>
      <c r="H671" s="30"/>
      <c r="I671" s="30"/>
      <c r="J671" s="30"/>
      <c r="K671" s="30"/>
      <c r="L671" s="30"/>
    </row>
    <row r="672" spans="3:12" x14ac:dyDescent="0.3">
      <c r="C672" s="30"/>
      <c r="D672" s="30"/>
      <c r="E672" s="30"/>
      <c r="F672" s="43"/>
      <c r="G672" s="30"/>
      <c r="H672" s="30"/>
      <c r="I672" s="30"/>
      <c r="J672" s="30"/>
      <c r="K672" s="30"/>
      <c r="L672" s="30"/>
    </row>
    <row r="673" spans="3:12" x14ac:dyDescent="0.3">
      <c r="C673" s="30"/>
      <c r="D673" s="30"/>
      <c r="E673" s="30"/>
      <c r="F673" s="43"/>
      <c r="G673" s="30"/>
      <c r="H673" s="30"/>
      <c r="I673" s="30"/>
      <c r="J673" s="30"/>
      <c r="K673" s="30"/>
      <c r="L673" s="30"/>
    </row>
    <row r="674" spans="3:12" x14ac:dyDescent="0.3">
      <c r="C674" s="30"/>
      <c r="D674" s="30"/>
      <c r="E674" s="30"/>
      <c r="F674" s="43"/>
      <c r="G674" s="30"/>
      <c r="H674" s="30"/>
      <c r="I674" s="30"/>
      <c r="J674" s="30"/>
      <c r="K674" s="30"/>
      <c r="L674" s="30"/>
    </row>
    <row r="675" spans="3:12" x14ac:dyDescent="0.3">
      <c r="C675" s="30"/>
      <c r="D675" s="30"/>
      <c r="E675" s="30"/>
      <c r="F675" s="43"/>
      <c r="G675" s="30"/>
      <c r="H675" s="30"/>
      <c r="I675" s="30"/>
      <c r="J675" s="30"/>
      <c r="K675" s="30"/>
      <c r="L675" s="30"/>
    </row>
    <row r="676" spans="3:12" x14ac:dyDescent="0.3">
      <c r="C676" s="30"/>
      <c r="D676" s="30"/>
      <c r="E676" s="30"/>
      <c r="F676" s="43"/>
      <c r="G676" s="30"/>
      <c r="H676" s="30"/>
      <c r="I676" s="30"/>
      <c r="J676" s="30"/>
      <c r="K676" s="30"/>
      <c r="L676" s="30"/>
    </row>
    <row r="677" spans="3:12" x14ac:dyDescent="0.3">
      <c r="C677" s="30"/>
      <c r="D677" s="30"/>
      <c r="E677" s="30"/>
      <c r="F677" s="43"/>
      <c r="G677" s="30"/>
      <c r="H677" s="30"/>
      <c r="I677" s="30"/>
      <c r="J677" s="30"/>
      <c r="K677" s="30"/>
      <c r="L677" s="30"/>
    </row>
    <row r="678" spans="3:12" x14ac:dyDescent="0.3">
      <c r="C678" s="30"/>
      <c r="D678" s="30"/>
      <c r="E678" s="30"/>
      <c r="F678" s="43"/>
      <c r="G678" s="30"/>
      <c r="H678" s="30"/>
      <c r="I678" s="30"/>
      <c r="J678" s="30"/>
      <c r="K678" s="30"/>
      <c r="L678" s="30"/>
    </row>
    <row r="679" spans="3:12" x14ac:dyDescent="0.3">
      <c r="C679" s="30"/>
      <c r="D679" s="30"/>
      <c r="E679" s="30"/>
      <c r="F679" s="43"/>
      <c r="G679" s="30"/>
      <c r="H679" s="30"/>
      <c r="I679" s="30"/>
      <c r="J679" s="30"/>
      <c r="K679" s="30"/>
      <c r="L679" s="30"/>
    </row>
    <row r="680" spans="3:12" x14ac:dyDescent="0.3">
      <c r="C680" s="30"/>
      <c r="D680" s="30"/>
      <c r="E680" s="30"/>
      <c r="F680" s="43"/>
      <c r="G680" s="30"/>
      <c r="H680" s="30"/>
      <c r="I680" s="30"/>
      <c r="J680" s="30"/>
      <c r="K680" s="30"/>
      <c r="L680" s="30"/>
    </row>
    <row r="681" spans="3:12" x14ac:dyDescent="0.3">
      <c r="C681" s="30"/>
      <c r="D681" s="30"/>
      <c r="E681" s="30"/>
      <c r="F681" s="43"/>
      <c r="G681" s="30"/>
      <c r="H681" s="30"/>
      <c r="I681" s="30"/>
      <c r="J681" s="30"/>
      <c r="K681" s="30"/>
      <c r="L681" s="30"/>
    </row>
    <row r="682" spans="3:12" x14ac:dyDescent="0.3">
      <c r="C682" s="30"/>
      <c r="D682" s="30"/>
      <c r="E682" s="30"/>
      <c r="F682" s="43"/>
      <c r="G682" s="30"/>
      <c r="H682" s="30"/>
      <c r="I682" s="30"/>
      <c r="J682" s="30"/>
      <c r="K682" s="30"/>
      <c r="L682" s="30"/>
    </row>
    <row r="683" spans="3:12" x14ac:dyDescent="0.3">
      <c r="C683" s="30"/>
      <c r="D683" s="30"/>
      <c r="E683" s="30"/>
      <c r="F683" s="43"/>
      <c r="G683" s="30"/>
      <c r="H683" s="30"/>
      <c r="I683" s="30"/>
      <c r="J683" s="30"/>
      <c r="K683" s="30"/>
      <c r="L683" s="30"/>
    </row>
    <row r="684" spans="3:12" x14ac:dyDescent="0.3">
      <c r="C684" s="30"/>
      <c r="D684" s="30"/>
      <c r="E684" s="30"/>
      <c r="F684" s="43"/>
      <c r="G684" s="30"/>
      <c r="H684" s="30"/>
      <c r="I684" s="30"/>
      <c r="J684" s="30"/>
      <c r="K684" s="30"/>
      <c r="L684" s="30"/>
    </row>
    <row r="685" spans="3:12" x14ac:dyDescent="0.3">
      <c r="C685" s="30"/>
      <c r="D685" s="30"/>
      <c r="E685" s="30"/>
      <c r="F685" s="43"/>
      <c r="G685" s="30"/>
      <c r="H685" s="30"/>
      <c r="I685" s="30"/>
      <c r="J685" s="30"/>
      <c r="K685" s="30"/>
      <c r="L685" s="30"/>
    </row>
    <row r="686" spans="3:12" x14ac:dyDescent="0.3">
      <c r="C686" s="30"/>
      <c r="D686" s="30"/>
      <c r="E686" s="30"/>
      <c r="F686" s="43"/>
      <c r="G686" s="30"/>
      <c r="H686" s="30"/>
      <c r="I686" s="30"/>
      <c r="J686" s="30"/>
      <c r="K686" s="30"/>
      <c r="L686" s="30"/>
    </row>
    <row r="687" spans="3:12" x14ac:dyDescent="0.3">
      <c r="C687" s="30"/>
      <c r="D687" s="30"/>
      <c r="E687" s="30"/>
      <c r="F687" s="43"/>
      <c r="G687" s="30"/>
      <c r="H687" s="30"/>
      <c r="I687" s="30"/>
      <c r="J687" s="30"/>
      <c r="K687" s="30"/>
      <c r="L687" s="30"/>
    </row>
    <row r="688" spans="3:12" x14ac:dyDescent="0.3">
      <c r="C688" s="30"/>
      <c r="D688" s="30"/>
      <c r="E688" s="30"/>
      <c r="F688" s="43"/>
      <c r="G688" s="30"/>
      <c r="H688" s="30"/>
      <c r="I688" s="30"/>
      <c r="J688" s="30"/>
      <c r="K688" s="30"/>
      <c r="L688" s="30"/>
    </row>
    <row r="689" spans="3:12" x14ac:dyDescent="0.3">
      <c r="C689" s="30"/>
      <c r="D689" s="30"/>
      <c r="E689" s="30"/>
      <c r="F689" s="43"/>
      <c r="G689" s="30"/>
      <c r="H689" s="30"/>
      <c r="I689" s="30"/>
      <c r="J689" s="30"/>
      <c r="K689" s="30"/>
      <c r="L689" s="30"/>
    </row>
    <row r="690" spans="3:12" x14ac:dyDescent="0.3">
      <c r="C690" s="30"/>
      <c r="D690" s="30"/>
      <c r="E690" s="30"/>
      <c r="F690" s="43"/>
      <c r="G690" s="30"/>
      <c r="H690" s="30"/>
      <c r="I690" s="30"/>
      <c r="J690" s="30"/>
      <c r="K690" s="30"/>
      <c r="L690" s="30"/>
    </row>
    <row r="691" spans="3:12" x14ac:dyDescent="0.3">
      <c r="C691" s="30"/>
      <c r="D691" s="30"/>
      <c r="E691" s="30"/>
      <c r="F691" s="43"/>
      <c r="G691" s="30"/>
      <c r="H691" s="30"/>
      <c r="I691" s="30"/>
      <c r="J691" s="30"/>
      <c r="K691" s="30"/>
      <c r="L691" s="30"/>
    </row>
    <row r="692" spans="3:12" x14ac:dyDescent="0.3">
      <c r="C692" s="30"/>
      <c r="D692" s="30"/>
      <c r="E692" s="30"/>
      <c r="F692" s="43"/>
      <c r="G692" s="30"/>
      <c r="H692" s="30"/>
      <c r="I692" s="30"/>
      <c r="J692" s="30"/>
      <c r="K692" s="30"/>
      <c r="L692" s="30"/>
    </row>
    <row r="693" spans="3:12" x14ac:dyDescent="0.3">
      <c r="C693" s="30"/>
      <c r="D693" s="30"/>
      <c r="E693" s="30"/>
      <c r="F693" s="43"/>
      <c r="G693" s="30"/>
      <c r="H693" s="30"/>
      <c r="I693" s="30"/>
      <c r="J693" s="30"/>
      <c r="K693" s="30"/>
      <c r="L693" s="30"/>
    </row>
    <row r="694" spans="3:12" x14ac:dyDescent="0.3">
      <c r="C694" s="30"/>
      <c r="D694" s="30"/>
      <c r="E694" s="30"/>
      <c r="F694" s="43"/>
      <c r="G694" s="30"/>
      <c r="H694" s="30"/>
      <c r="I694" s="30"/>
      <c r="J694" s="30"/>
      <c r="K694" s="30"/>
      <c r="L694" s="30"/>
    </row>
    <row r="695" spans="3:12" x14ac:dyDescent="0.3">
      <c r="C695" s="30"/>
      <c r="D695" s="30"/>
      <c r="E695" s="30"/>
      <c r="F695" s="43"/>
      <c r="G695" s="30"/>
      <c r="H695" s="30"/>
      <c r="I695" s="30"/>
      <c r="J695" s="30"/>
      <c r="K695" s="30"/>
      <c r="L695" s="30"/>
    </row>
    <row r="696" spans="3:12" x14ac:dyDescent="0.3">
      <c r="C696" s="30"/>
      <c r="D696" s="30"/>
      <c r="E696" s="30"/>
      <c r="F696" s="43"/>
      <c r="G696" s="30"/>
      <c r="H696" s="30"/>
      <c r="I696" s="30"/>
      <c r="J696" s="30"/>
      <c r="K696" s="30"/>
      <c r="L696" s="30"/>
    </row>
    <row r="697" spans="3:12" x14ac:dyDescent="0.3">
      <c r="C697" s="30"/>
      <c r="D697" s="30"/>
      <c r="E697" s="30"/>
      <c r="F697" s="43"/>
      <c r="G697" s="30"/>
      <c r="H697" s="30"/>
      <c r="I697" s="30"/>
      <c r="J697" s="30"/>
      <c r="K697" s="30"/>
      <c r="L697" s="30"/>
    </row>
    <row r="698" spans="3:12" x14ac:dyDescent="0.3">
      <c r="C698" s="30"/>
      <c r="D698" s="30"/>
      <c r="E698" s="30"/>
      <c r="F698" s="43"/>
      <c r="G698" s="30"/>
      <c r="H698" s="30"/>
      <c r="I698" s="30"/>
      <c r="J698" s="30"/>
      <c r="K698" s="30"/>
      <c r="L698" s="30"/>
    </row>
    <row r="699" spans="3:12" x14ac:dyDescent="0.3">
      <c r="C699" s="30"/>
      <c r="D699" s="30"/>
      <c r="E699" s="30"/>
      <c r="F699" s="43"/>
      <c r="G699" s="30"/>
      <c r="H699" s="30"/>
      <c r="I699" s="30"/>
      <c r="J699" s="30"/>
      <c r="K699" s="30"/>
      <c r="L699" s="30"/>
    </row>
    <row r="700" spans="3:12" x14ac:dyDescent="0.3">
      <c r="C700" s="30"/>
      <c r="D700" s="30"/>
      <c r="E700" s="30"/>
      <c r="F700" s="43"/>
      <c r="G700" s="30"/>
      <c r="H700" s="30"/>
      <c r="I700" s="30"/>
      <c r="J700" s="30"/>
      <c r="K700" s="30"/>
      <c r="L700" s="30"/>
    </row>
    <row r="701" spans="3:12" x14ac:dyDescent="0.3">
      <c r="C701" s="30"/>
      <c r="D701" s="30"/>
      <c r="E701" s="30"/>
      <c r="F701" s="43"/>
      <c r="G701" s="30"/>
      <c r="H701" s="30"/>
      <c r="I701" s="30"/>
      <c r="J701" s="30"/>
      <c r="K701" s="30"/>
      <c r="L701" s="30"/>
    </row>
    <row r="702" spans="3:12" x14ac:dyDescent="0.3">
      <c r="C702" s="30"/>
      <c r="D702" s="30"/>
      <c r="E702" s="30"/>
      <c r="F702" s="43"/>
      <c r="G702" s="30"/>
      <c r="H702" s="30"/>
      <c r="I702" s="30"/>
      <c r="J702" s="30"/>
      <c r="K702" s="30"/>
      <c r="L702" s="30"/>
    </row>
    <row r="703" spans="3:12" x14ac:dyDescent="0.3">
      <c r="C703" s="30"/>
      <c r="D703" s="30"/>
      <c r="E703" s="30"/>
      <c r="F703" s="43"/>
      <c r="G703" s="30"/>
      <c r="H703" s="30"/>
      <c r="I703" s="30"/>
      <c r="J703" s="30"/>
      <c r="K703" s="30"/>
      <c r="L703" s="30"/>
    </row>
    <row r="704" spans="3:12" x14ac:dyDescent="0.3">
      <c r="C704" s="30"/>
      <c r="D704" s="30"/>
      <c r="E704" s="30"/>
      <c r="F704" s="43"/>
      <c r="G704" s="30"/>
      <c r="H704" s="30"/>
      <c r="I704" s="30"/>
      <c r="J704" s="30"/>
      <c r="K704" s="30"/>
      <c r="L704" s="30"/>
    </row>
    <row r="705" spans="3:12" x14ac:dyDescent="0.3">
      <c r="C705" s="30"/>
      <c r="D705" s="30"/>
      <c r="E705" s="30"/>
      <c r="F705" s="43"/>
      <c r="G705" s="30"/>
      <c r="H705" s="30"/>
      <c r="I705" s="30"/>
      <c r="J705" s="30"/>
      <c r="K705" s="30"/>
      <c r="L705" s="30"/>
    </row>
    <row r="706" spans="3:12" x14ac:dyDescent="0.3">
      <c r="C706" s="30"/>
      <c r="D706" s="30"/>
      <c r="E706" s="30"/>
      <c r="F706" s="43"/>
      <c r="G706" s="30"/>
      <c r="H706" s="30"/>
      <c r="I706" s="30"/>
      <c r="J706" s="30"/>
      <c r="K706" s="30"/>
      <c r="L706" s="30"/>
    </row>
    <row r="707" spans="3:12" x14ac:dyDescent="0.3">
      <c r="C707" s="30"/>
      <c r="D707" s="30"/>
      <c r="E707" s="30"/>
      <c r="F707" s="43"/>
      <c r="G707" s="30"/>
      <c r="H707" s="30"/>
      <c r="I707" s="30"/>
      <c r="J707" s="30"/>
      <c r="K707" s="30"/>
      <c r="L707" s="30"/>
    </row>
    <row r="708" spans="3:12" x14ac:dyDescent="0.3">
      <c r="C708" s="30"/>
      <c r="D708" s="30"/>
      <c r="E708" s="30"/>
      <c r="F708" s="43"/>
      <c r="G708" s="30"/>
      <c r="H708" s="30"/>
      <c r="I708" s="30"/>
      <c r="J708" s="30"/>
      <c r="K708" s="30"/>
      <c r="L708" s="30"/>
    </row>
    <row r="709" spans="3:12" x14ac:dyDescent="0.3">
      <c r="C709" s="30"/>
      <c r="D709" s="30"/>
      <c r="E709" s="30"/>
      <c r="F709" s="43"/>
      <c r="G709" s="30"/>
      <c r="H709" s="30"/>
      <c r="I709" s="30"/>
      <c r="J709" s="30"/>
      <c r="K709" s="30"/>
      <c r="L709" s="30"/>
    </row>
    <row r="710" spans="3:12" x14ac:dyDescent="0.3">
      <c r="C710" s="30"/>
      <c r="D710" s="30"/>
      <c r="E710" s="30"/>
      <c r="F710" s="43"/>
      <c r="G710" s="30"/>
      <c r="H710" s="30"/>
      <c r="I710" s="30"/>
      <c r="J710" s="30"/>
      <c r="K710" s="30"/>
      <c r="L710" s="30"/>
    </row>
    <row r="711" spans="3:12" x14ac:dyDescent="0.3">
      <c r="C711" s="30"/>
      <c r="D711" s="30"/>
      <c r="E711" s="30"/>
      <c r="F711" s="43"/>
      <c r="G711" s="30"/>
      <c r="H711" s="30"/>
      <c r="I711" s="30"/>
      <c r="J711" s="30"/>
      <c r="K711" s="30"/>
      <c r="L711" s="30"/>
    </row>
    <row r="712" spans="3:12" x14ac:dyDescent="0.3">
      <c r="C712" s="30"/>
      <c r="D712" s="30"/>
      <c r="E712" s="30"/>
      <c r="F712" s="43"/>
      <c r="G712" s="30"/>
      <c r="H712" s="30"/>
      <c r="I712" s="30"/>
      <c r="J712" s="30"/>
      <c r="K712" s="30"/>
      <c r="L712" s="30"/>
    </row>
    <row r="713" spans="3:12" x14ac:dyDescent="0.3">
      <c r="C713" s="30"/>
      <c r="D713" s="30"/>
      <c r="E713" s="30"/>
      <c r="F713" s="43"/>
      <c r="G713" s="30"/>
      <c r="H713" s="30"/>
      <c r="I713" s="30"/>
      <c r="J713" s="30"/>
      <c r="K713" s="30"/>
      <c r="L713" s="30"/>
    </row>
    <row r="714" spans="3:12" x14ac:dyDescent="0.3">
      <c r="C714" s="30"/>
      <c r="D714" s="30"/>
      <c r="E714" s="30"/>
      <c r="F714" s="43"/>
      <c r="G714" s="30"/>
      <c r="H714" s="30"/>
      <c r="I714" s="30"/>
      <c r="J714" s="30"/>
      <c r="K714" s="30"/>
      <c r="L714" s="30"/>
    </row>
    <row r="715" spans="3:12" x14ac:dyDescent="0.3">
      <c r="C715" s="30"/>
      <c r="D715" s="30"/>
      <c r="E715" s="30"/>
      <c r="F715" s="43"/>
      <c r="G715" s="30"/>
      <c r="H715" s="30"/>
      <c r="I715" s="30"/>
      <c r="J715" s="30"/>
      <c r="K715" s="30"/>
      <c r="L715" s="30"/>
    </row>
    <row r="716" spans="3:12" x14ac:dyDescent="0.3">
      <c r="C716" s="30"/>
      <c r="D716" s="30"/>
      <c r="E716" s="30"/>
      <c r="F716" s="43"/>
      <c r="G716" s="30"/>
      <c r="H716" s="30"/>
      <c r="I716" s="30"/>
      <c r="J716" s="30"/>
      <c r="K716" s="30"/>
      <c r="L716" s="30"/>
    </row>
    <row r="717" spans="3:12" x14ac:dyDescent="0.3">
      <c r="C717" s="30"/>
      <c r="D717" s="30"/>
      <c r="E717" s="30"/>
      <c r="F717" s="43"/>
      <c r="G717" s="30"/>
      <c r="H717" s="30"/>
      <c r="I717" s="30"/>
      <c r="J717" s="30"/>
      <c r="K717" s="30"/>
      <c r="L717" s="30"/>
    </row>
    <row r="718" spans="3:12" x14ac:dyDescent="0.3">
      <c r="C718" s="30"/>
      <c r="D718" s="30"/>
      <c r="E718" s="30"/>
      <c r="F718" s="43"/>
      <c r="G718" s="30"/>
      <c r="H718" s="30"/>
      <c r="I718" s="30"/>
      <c r="J718" s="30"/>
      <c r="K718" s="30"/>
      <c r="L718" s="30"/>
    </row>
    <row r="719" spans="3:12" x14ac:dyDescent="0.3">
      <c r="C719" s="30"/>
      <c r="D719" s="30"/>
      <c r="E719" s="30"/>
      <c r="F719" s="43"/>
      <c r="G719" s="30"/>
      <c r="H719" s="30"/>
      <c r="I719" s="30"/>
      <c r="J719" s="30"/>
      <c r="K719" s="30"/>
      <c r="L719" s="30"/>
    </row>
    <row r="720" spans="3:12" x14ac:dyDescent="0.3">
      <c r="C720" s="30"/>
      <c r="D720" s="30"/>
      <c r="E720" s="30"/>
      <c r="F720" s="43"/>
      <c r="G720" s="30"/>
      <c r="H720" s="30"/>
      <c r="I720" s="30"/>
      <c r="J720" s="30"/>
      <c r="K720" s="30"/>
      <c r="L720" s="30"/>
    </row>
    <row r="721" spans="3:12" x14ac:dyDescent="0.3">
      <c r="C721" s="30"/>
      <c r="D721" s="30"/>
      <c r="E721" s="30"/>
      <c r="F721" s="43"/>
      <c r="G721" s="30"/>
      <c r="H721" s="30"/>
      <c r="I721" s="30"/>
      <c r="J721" s="30"/>
      <c r="K721" s="30"/>
      <c r="L721" s="30"/>
    </row>
    <row r="722" spans="3:12" x14ac:dyDescent="0.3">
      <c r="C722" s="30"/>
      <c r="D722" s="30"/>
      <c r="E722" s="30"/>
      <c r="F722" s="43"/>
      <c r="G722" s="30"/>
      <c r="H722" s="30"/>
      <c r="I722" s="30"/>
      <c r="J722" s="30"/>
      <c r="K722" s="30"/>
      <c r="L722" s="30"/>
    </row>
    <row r="723" spans="3:12" x14ac:dyDescent="0.3">
      <c r="C723" s="30"/>
      <c r="D723" s="30"/>
      <c r="E723" s="30"/>
      <c r="F723" s="43"/>
      <c r="G723" s="30"/>
      <c r="H723" s="30"/>
      <c r="I723" s="30"/>
      <c r="J723" s="30"/>
      <c r="K723" s="30"/>
      <c r="L723" s="30"/>
    </row>
    <row r="724" spans="3:12" x14ac:dyDescent="0.3">
      <c r="C724" s="30"/>
      <c r="D724" s="30"/>
      <c r="E724" s="30"/>
      <c r="F724" s="43"/>
      <c r="G724" s="30"/>
      <c r="H724" s="30"/>
      <c r="I724" s="30"/>
      <c r="J724" s="30"/>
      <c r="K724" s="30"/>
      <c r="L724" s="30"/>
    </row>
    <row r="725" spans="3:12" x14ac:dyDescent="0.3">
      <c r="C725" s="30"/>
      <c r="D725" s="30"/>
      <c r="E725" s="30"/>
      <c r="F725" s="43"/>
      <c r="G725" s="30"/>
      <c r="H725" s="30"/>
      <c r="I725" s="30"/>
      <c r="J725" s="30"/>
      <c r="K725" s="30"/>
      <c r="L725" s="30"/>
    </row>
    <row r="726" spans="3:12" x14ac:dyDescent="0.3">
      <c r="C726" s="30"/>
      <c r="D726" s="30"/>
      <c r="E726" s="30"/>
      <c r="F726" s="43"/>
      <c r="G726" s="30"/>
      <c r="H726" s="30"/>
      <c r="I726" s="30"/>
      <c r="J726" s="30"/>
      <c r="K726" s="30"/>
      <c r="L726" s="30"/>
    </row>
    <row r="727" spans="3:12" x14ac:dyDescent="0.3">
      <c r="C727" s="30"/>
      <c r="D727" s="30"/>
      <c r="E727" s="30"/>
      <c r="F727" s="43"/>
      <c r="G727" s="30"/>
      <c r="H727" s="30"/>
      <c r="I727" s="30"/>
      <c r="J727" s="30"/>
      <c r="K727" s="30"/>
      <c r="L727" s="30"/>
    </row>
    <row r="728" spans="3:12" x14ac:dyDescent="0.3">
      <c r="C728" s="30"/>
      <c r="D728" s="30"/>
      <c r="E728" s="30"/>
      <c r="F728" s="43"/>
      <c r="G728" s="30"/>
      <c r="H728" s="30"/>
      <c r="I728" s="30"/>
      <c r="J728" s="30"/>
      <c r="K728" s="30"/>
      <c r="L728" s="30"/>
    </row>
    <row r="729" spans="3:12" x14ac:dyDescent="0.3">
      <c r="C729" s="30"/>
      <c r="D729" s="30"/>
      <c r="E729" s="30"/>
      <c r="F729" s="43"/>
      <c r="G729" s="30"/>
      <c r="H729" s="30"/>
      <c r="I729" s="30"/>
      <c r="J729" s="30"/>
      <c r="K729" s="30"/>
      <c r="L729" s="30"/>
    </row>
    <row r="730" spans="3:12" x14ac:dyDescent="0.3">
      <c r="C730" s="30"/>
      <c r="D730" s="30"/>
      <c r="E730" s="30"/>
      <c r="F730" s="43"/>
      <c r="G730" s="30"/>
      <c r="H730" s="30"/>
      <c r="I730" s="30"/>
      <c r="J730" s="30"/>
      <c r="K730" s="30"/>
      <c r="L730" s="30"/>
    </row>
    <row r="731" spans="3:12" x14ac:dyDescent="0.3">
      <c r="C731" s="30"/>
      <c r="D731" s="30"/>
      <c r="E731" s="30"/>
      <c r="F731" s="43"/>
      <c r="G731" s="30"/>
      <c r="H731" s="30"/>
      <c r="I731" s="30"/>
      <c r="J731" s="30"/>
      <c r="K731" s="30"/>
      <c r="L731" s="30"/>
    </row>
    <row r="732" spans="3:12" x14ac:dyDescent="0.3">
      <c r="C732" s="30"/>
      <c r="D732" s="30"/>
      <c r="E732" s="30"/>
      <c r="F732" s="43"/>
      <c r="G732" s="30"/>
      <c r="H732" s="30"/>
      <c r="I732" s="30"/>
      <c r="J732" s="30"/>
      <c r="K732" s="30"/>
      <c r="L732" s="30"/>
    </row>
    <row r="733" spans="3:12" x14ac:dyDescent="0.3">
      <c r="C733" s="30"/>
      <c r="D733" s="30"/>
      <c r="E733" s="30"/>
      <c r="F733" s="43"/>
      <c r="G733" s="30"/>
      <c r="H733" s="30"/>
      <c r="I733" s="30"/>
      <c r="J733" s="30"/>
      <c r="K733" s="30"/>
      <c r="L733" s="30"/>
    </row>
    <row r="734" spans="3:12" x14ac:dyDescent="0.3">
      <c r="C734" s="30"/>
      <c r="D734" s="30"/>
      <c r="E734" s="30"/>
      <c r="F734" s="43"/>
      <c r="G734" s="30"/>
      <c r="H734" s="30"/>
      <c r="I734" s="30"/>
      <c r="J734" s="30"/>
      <c r="K734" s="30"/>
      <c r="L734" s="30"/>
    </row>
    <row r="735" spans="3:12" x14ac:dyDescent="0.3">
      <c r="C735" s="30"/>
      <c r="D735" s="30"/>
      <c r="E735" s="30"/>
      <c r="F735" s="43"/>
      <c r="G735" s="30"/>
      <c r="H735" s="30"/>
      <c r="I735" s="30"/>
      <c r="J735" s="30"/>
      <c r="K735" s="30"/>
      <c r="L735" s="30"/>
    </row>
    <row r="736" spans="3:12" x14ac:dyDescent="0.3">
      <c r="C736" s="30"/>
      <c r="D736" s="30"/>
      <c r="E736" s="30"/>
      <c r="F736" s="43"/>
      <c r="G736" s="30"/>
      <c r="H736" s="30"/>
      <c r="I736" s="30"/>
      <c r="J736" s="30"/>
      <c r="K736" s="30"/>
      <c r="L736" s="30"/>
    </row>
    <row r="737" spans="3:12" x14ac:dyDescent="0.3">
      <c r="C737" s="30"/>
      <c r="D737" s="30"/>
      <c r="E737" s="30"/>
      <c r="F737" s="43"/>
      <c r="G737" s="30"/>
      <c r="H737" s="30"/>
      <c r="I737" s="30"/>
      <c r="J737" s="30"/>
      <c r="K737" s="30"/>
      <c r="L737" s="30"/>
    </row>
    <row r="738" spans="3:12" x14ac:dyDescent="0.3">
      <c r="C738" s="30"/>
      <c r="D738" s="30"/>
      <c r="E738" s="30"/>
      <c r="F738" s="43"/>
      <c r="G738" s="30"/>
      <c r="H738" s="30"/>
      <c r="I738" s="30"/>
      <c r="J738" s="30"/>
      <c r="K738" s="30"/>
      <c r="L738" s="30"/>
    </row>
    <row r="739" spans="3:12" x14ac:dyDescent="0.3">
      <c r="C739" s="30"/>
      <c r="D739" s="30"/>
      <c r="E739" s="30"/>
      <c r="F739" s="43"/>
      <c r="G739" s="30"/>
      <c r="H739" s="30"/>
      <c r="I739" s="30"/>
      <c r="J739" s="30"/>
      <c r="K739" s="30"/>
      <c r="L739" s="30"/>
    </row>
    <row r="740" spans="3:12" x14ac:dyDescent="0.3">
      <c r="C740" s="30"/>
      <c r="D740" s="30"/>
      <c r="E740" s="30"/>
      <c r="F740" s="43"/>
      <c r="G740" s="30"/>
      <c r="H740" s="30"/>
      <c r="I740" s="30"/>
      <c r="J740" s="30"/>
      <c r="K740" s="30"/>
      <c r="L740" s="30"/>
    </row>
    <row r="741" spans="3:12" x14ac:dyDescent="0.3">
      <c r="C741" s="30"/>
      <c r="D741" s="30"/>
      <c r="E741" s="30"/>
      <c r="F741" s="43"/>
      <c r="G741" s="30"/>
      <c r="H741" s="30"/>
      <c r="I741" s="30"/>
      <c r="J741" s="30"/>
      <c r="K741" s="30"/>
      <c r="L741" s="30"/>
    </row>
    <row r="742" spans="3:12" x14ac:dyDescent="0.3">
      <c r="C742" s="30"/>
      <c r="D742" s="30"/>
      <c r="E742" s="30"/>
      <c r="F742" s="43"/>
      <c r="G742" s="30"/>
      <c r="H742" s="30"/>
      <c r="I742" s="30"/>
      <c r="J742" s="30"/>
      <c r="K742" s="30"/>
      <c r="L742" s="30"/>
    </row>
    <row r="743" spans="3:12" x14ac:dyDescent="0.3">
      <c r="C743" s="30"/>
      <c r="D743" s="30"/>
      <c r="E743" s="30"/>
      <c r="F743" s="43"/>
      <c r="G743" s="30"/>
      <c r="H743" s="30"/>
      <c r="I743" s="30"/>
      <c r="J743" s="30"/>
      <c r="K743" s="30"/>
      <c r="L743" s="30"/>
    </row>
    <row r="744" spans="3:12" x14ac:dyDescent="0.3">
      <c r="C744" s="30"/>
      <c r="D744" s="30"/>
      <c r="E744" s="30"/>
      <c r="F744" s="43"/>
      <c r="G744" s="30"/>
      <c r="H744" s="30"/>
      <c r="I744" s="30"/>
      <c r="J744" s="30"/>
      <c r="K744" s="30"/>
      <c r="L744" s="30"/>
    </row>
    <row r="745" spans="3:12" x14ac:dyDescent="0.3">
      <c r="C745" s="30"/>
      <c r="D745" s="30"/>
      <c r="E745" s="30"/>
      <c r="F745" s="43"/>
      <c r="G745" s="30"/>
      <c r="H745" s="30"/>
      <c r="I745" s="30"/>
      <c r="J745" s="30"/>
      <c r="K745" s="30"/>
      <c r="L745" s="30"/>
    </row>
    <row r="746" spans="3:12" x14ac:dyDescent="0.3">
      <c r="C746" s="30"/>
      <c r="D746" s="30"/>
      <c r="E746" s="30"/>
      <c r="F746" s="43"/>
      <c r="G746" s="30"/>
      <c r="H746" s="30"/>
      <c r="I746" s="30"/>
      <c r="J746" s="30"/>
      <c r="K746" s="30"/>
      <c r="L746" s="30"/>
    </row>
    <row r="747" spans="3:12" x14ac:dyDescent="0.3">
      <c r="C747" s="30"/>
      <c r="D747" s="30"/>
      <c r="E747" s="30"/>
      <c r="F747" s="43"/>
      <c r="G747" s="30"/>
      <c r="H747" s="30"/>
      <c r="I747" s="30"/>
      <c r="J747" s="30"/>
      <c r="K747" s="30"/>
      <c r="L747" s="30"/>
    </row>
    <row r="748" spans="3:12" x14ac:dyDescent="0.3">
      <c r="C748" s="30"/>
      <c r="D748" s="30"/>
      <c r="E748" s="30"/>
      <c r="F748" s="43"/>
      <c r="G748" s="30"/>
      <c r="H748" s="30"/>
      <c r="I748" s="30"/>
      <c r="J748" s="30"/>
      <c r="K748" s="30"/>
      <c r="L748" s="30"/>
    </row>
    <row r="749" spans="3:12" x14ac:dyDescent="0.3">
      <c r="C749" s="30"/>
      <c r="D749" s="30"/>
      <c r="E749" s="30"/>
      <c r="F749" s="43"/>
      <c r="G749" s="30"/>
      <c r="H749" s="30"/>
      <c r="I749" s="30"/>
      <c r="J749" s="30"/>
      <c r="K749" s="30"/>
      <c r="L749" s="30"/>
    </row>
    <row r="750" spans="3:12" x14ac:dyDescent="0.3">
      <c r="C750" s="30"/>
      <c r="D750" s="30"/>
      <c r="E750" s="30"/>
      <c r="F750" s="43"/>
      <c r="G750" s="30"/>
      <c r="H750" s="30"/>
      <c r="I750" s="30"/>
      <c r="J750" s="30"/>
      <c r="K750" s="30"/>
      <c r="L750" s="30"/>
    </row>
    <row r="751" spans="3:12" x14ac:dyDescent="0.3">
      <c r="C751" s="30"/>
      <c r="D751" s="30"/>
      <c r="E751" s="30"/>
      <c r="F751" s="43"/>
      <c r="G751" s="30"/>
      <c r="H751" s="30"/>
      <c r="I751" s="30"/>
      <c r="J751" s="30"/>
      <c r="K751" s="30"/>
      <c r="L751" s="30"/>
    </row>
    <row r="752" spans="3:12" x14ac:dyDescent="0.3">
      <c r="C752" s="30"/>
      <c r="D752" s="30"/>
      <c r="E752" s="30"/>
      <c r="F752" s="43"/>
      <c r="G752" s="30"/>
      <c r="H752" s="30"/>
      <c r="I752" s="30"/>
      <c r="J752" s="30"/>
      <c r="K752" s="30"/>
      <c r="L752" s="30"/>
    </row>
    <row r="753" spans="3:12" x14ac:dyDescent="0.3">
      <c r="C753" s="30"/>
      <c r="D753" s="30"/>
      <c r="E753" s="30"/>
      <c r="F753" s="43"/>
      <c r="G753" s="30"/>
      <c r="H753" s="30"/>
      <c r="I753" s="30"/>
      <c r="J753" s="30"/>
      <c r="K753" s="30"/>
      <c r="L753" s="30"/>
    </row>
    <row r="754" spans="3:12" x14ac:dyDescent="0.3">
      <c r="C754" s="30"/>
      <c r="D754" s="30"/>
      <c r="E754" s="30"/>
      <c r="F754" s="43"/>
      <c r="G754" s="30"/>
      <c r="H754" s="30"/>
      <c r="I754" s="30"/>
      <c r="J754" s="30"/>
      <c r="K754" s="30"/>
      <c r="L754" s="30"/>
    </row>
    <row r="755" spans="3:12" x14ac:dyDescent="0.3">
      <c r="C755" s="30"/>
      <c r="D755" s="30"/>
      <c r="E755" s="30"/>
      <c r="F755" s="43"/>
      <c r="G755" s="30"/>
      <c r="H755" s="30"/>
      <c r="I755" s="30"/>
      <c r="J755" s="30"/>
      <c r="K755" s="30"/>
      <c r="L755" s="30"/>
    </row>
    <row r="756" spans="3:12" x14ac:dyDescent="0.3">
      <c r="C756" s="30"/>
      <c r="D756" s="30"/>
      <c r="E756" s="30"/>
      <c r="F756" s="43"/>
      <c r="G756" s="30"/>
      <c r="H756" s="30"/>
      <c r="I756" s="30"/>
      <c r="J756" s="30"/>
      <c r="K756" s="30"/>
      <c r="L756" s="30"/>
    </row>
    <row r="757" spans="3:12" x14ac:dyDescent="0.3">
      <c r="C757" s="30"/>
      <c r="D757" s="30"/>
      <c r="E757" s="30"/>
      <c r="F757" s="43"/>
      <c r="G757" s="30"/>
      <c r="H757" s="30"/>
      <c r="I757" s="30"/>
      <c r="J757" s="30"/>
      <c r="K757" s="30"/>
      <c r="L757" s="30"/>
    </row>
    <row r="758" spans="3:12" x14ac:dyDescent="0.3">
      <c r="C758" s="30"/>
      <c r="D758" s="30"/>
      <c r="E758" s="30"/>
      <c r="F758" s="43"/>
      <c r="G758" s="30"/>
      <c r="H758" s="30"/>
      <c r="I758" s="30"/>
      <c r="J758" s="30"/>
      <c r="K758" s="30"/>
      <c r="L758" s="30"/>
    </row>
    <row r="759" spans="3:12" x14ac:dyDescent="0.3">
      <c r="C759" s="30"/>
      <c r="D759" s="30"/>
      <c r="E759" s="30"/>
      <c r="F759" s="43"/>
      <c r="G759" s="30"/>
      <c r="H759" s="30"/>
      <c r="I759" s="30"/>
      <c r="J759" s="30"/>
      <c r="K759" s="30"/>
      <c r="L759" s="30"/>
    </row>
    <row r="760" spans="3:12" x14ac:dyDescent="0.3">
      <c r="C760" s="30"/>
      <c r="D760" s="30"/>
      <c r="E760" s="30"/>
      <c r="F760" s="43"/>
      <c r="G760" s="30"/>
      <c r="H760" s="30"/>
      <c r="I760" s="30"/>
      <c r="J760" s="30"/>
      <c r="K760" s="30"/>
      <c r="L760" s="30"/>
    </row>
    <row r="761" spans="3:12" x14ac:dyDescent="0.3">
      <c r="C761" s="30"/>
      <c r="D761" s="30"/>
      <c r="E761" s="30"/>
      <c r="F761" s="43"/>
      <c r="G761" s="30"/>
      <c r="H761" s="30"/>
      <c r="I761" s="30"/>
      <c r="J761" s="30"/>
      <c r="K761" s="30"/>
      <c r="L761" s="30"/>
    </row>
    <row r="762" spans="3:12" x14ac:dyDescent="0.3">
      <c r="C762" s="30"/>
      <c r="D762" s="30"/>
      <c r="E762" s="30"/>
      <c r="F762" s="43"/>
      <c r="G762" s="30"/>
      <c r="H762" s="30"/>
      <c r="I762" s="30"/>
      <c r="J762" s="30"/>
      <c r="K762" s="30"/>
      <c r="L762" s="30"/>
    </row>
    <row r="763" spans="3:12" x14ac:dyDescent="0.3">
      <c r="C763" s="30"/>
      <c r="D763" s="30"/>
      <c r="E763" s="30"/>
      <c r="F763" s="43"/>
      <c r="G763" s="30"/>
      <c r="H763" s="30"/>
      <c r="I763" s="30"/>
      <c r="J763" s="30"/>
      <c r="K763" s="30"/>
      <c r="L763" s="30"/>
    </row>
    <row r="764" spans="3:12" x14ac:dyDescent="0.3">
      <c r="C764" s="30"/>
      <c r="D764" s="30"/>
      <c r="E764" s="30"/>
      <c r="F764" s="43"/>
      <c r="G764" s="30"/>
      <c r="H764" s="30"/>
      <c r="I764" s="30"/>
      <c r="J764" s="30"/>
      <c r="K764" s="30"/>
      <c r="L764" s="30"/>
    </row>
    <row r="765" spans="3:12" x14ac:dyDescent="0.3">
      <c r="C765" s="30"/>
      <c r="D765" s="30"/>
      <c r="E765" s="30"/>
      <c r="F765" s="43"/>
      <c r="G765" s="30"/>
      <c r="H765" s="30"/>
      <c r="I765" s="30"/>
      <c r="J765" s="30"/>
      <c r="K765" s="30"/>
      <c r="L765" s="30"/>
    </row>
    <row r="766" spans="3:12" x14ac:dyDescent="0.3">
      <c r="C766" s="30"/>
      <c r="D766" s="30"/>
      <c r="E766" s="30"/>
      <c r="F766" s="43"/>
      <c r="G766" s="30"/>
      <c r="H766" s="30"/>
      <c r="I766" s="30"/>
      <c r="J766" s="30"/>
      <c r="K766" s="30"/>
      <c r="L766" s="30"/>
    </row>
    <row r="767" spans="3:12" x14ac:dyDescent="0.3">
      <c r="C767" s="30"/>
      <c r="D767" s="30"/>
      <c r="E767" s="30"/>
      <c r="F767" s="43"/>
      <c r="G767" s="30"/>
      <c r="H767" s="30"/>
      <c r="I767" s="30"/>
      <c r="J767" s="30"/>
      <c r="K767" s="30"/>
      <c r="L767" s="30"/>
    </row>
    <row r="768" spans="3:12" x14ac:dyDescent="0.3">
      <c r="C768" s="30"/>
      <c r="D768" s="30"/>
      <c r="E768" s="30"/>
      <c r="F768" s="43"/>
      <c r="G768" s="30"/>
      <c r="H768" s="30"/>
      <c r="I768" s="30"/>
      <c r="J768" s="30"/>
      <c r="K768" s="30"/>
      <c r="L768" s="30"/>
    </row>
    <row r="769" spans="3:12" x14ac:dyDescent="0.3">
      <c r="C769" s="30"/>
      <c r="D769" s="30"/>
      <c r="E769" s="30"/>
      <c r="F769" s="43"/>
      <c r="G769" s="30"/>
      <c r="H769" s="30"/>
      <c r="I769" s="30"/>
      <c r="J769" s="30"/>
      <c r="K769" s="30"/>
      <c r="L769" s="30"/>
    </row>
    <row r="770" spans="3:12" x14ac:dyDescent="0.3">
      <c r="C770" s="30"/>
      <c r="D770" s="30"/>
      <c r="E770" s="30"/>
      <c r="F770" s="43"/>
      <c r="G770" s="30"/>
      <c r="H770" s="30"/>
      <c r="I770" s="30"/>
      <c r="J770" s="30"/>
      <c r="K770" s="30"/>
      <c r="L770" s="30"/>
    </row>
    <row r="771" spans="3:12" x14ac:dyDescent="0.3">
      <c r="C771" s="30"/>
      <c r="D771" s="30"/>
      <c r="E771" s="30"/>
      <c r="F771" s="43"/>
      <c r="G771" s="30"/>
      <c r="H771" s="30"/>
      <c r="I771" s="30"/>
      <c r="J771" s="30"/>
      <c r="K771" s="30"/>
      <c r="L771" s="30"/>
    </row>
    <row r="772" spans="3:12" x14ac:dyDescent="0.3">
      <c r="C772" s="30"/>
      <c r="D772" s="30"/>
      <c r="E772" s="30"/>
      <c r="F772" s="43"/>
      <c r="G772" s="30"/>
      <c r="H772" s="30"/>
      <c r="I772" s="30"/>
      <c r="J772" s="30"/>
      <c r="K772" s="30"/>
      <c r="L772" s="30"/>
    </row>
    <row r="773" spans="3:12" x14ac:dyDescent="0.3">
      <c r="C773" s="30"/>
      <c r="D773" s="30"/>
      <c r="E773" s="30"/>
      <c r="F773" s="43"/>
      <c r="G773" s="30"/>
      <c r="H773" s="30"/>
      <c r="I773" s="30"/>
      <c r="J773" s="30"/>
      <c r="K773" s="30"/>
      <c r="L773" s="30"/>
    </row>
    <row r="774" spans="3:12" x14ac:dyDescent="0.3">
      <c r="C774" s="30"/>
      <c r="D774" s="30"/>
      <c r="E774" s="30"/>
      <c r="F774" s="43"/>
      <c r="G774" s="30"/>
      <c r="H774" s="30"/>
      <c r="I774" s="30"/>
      <c r="J774" s="30"/>
      <c r="K774" s="30"/>
      <c r="L774" s="30"/>
    </row>
    <row r="775" spans="3:12" x14ac:dyDescent="0.3">
      <c r="C775" s="30"/>
      <c r="D775" s="30"/>
      <c r="E775" s="30"/>
      <c r="F775" s="43"/>
      <c r="G775" s="30"/>
      <c r="H775" s="30"/>
      <c r="I775" s="30"/>
      <c r="J775" s="30"/>
      <c r="K775" s="30"/>
      <c r="L775" s="30"/>
    </row>
    <row r="776" spans="3:12" x14ac:dyDescent="0.3">
      <c r="C776" s="30"/>
      <c r="D776" s="30"/>
      <c r="E776" s="30"/>
      <c r="F776" s="43"/>
      <c r="G776" s="30"/>
      <c r="H776" s="30"/>
      <c r="I776" s="30"/>
      <c r="J776" s="30"/>
      <c r="K776" s="30"/>
      <c r="L776" s="30"/>
    </row>
    <row r="777" spans="3:12" x14ac:dyDescent="0.3">
      <c r="C777" s="30"/>
      <c r="D777" s="30"/>
      <c r="E777" s="30"/>
      <c r="F777" s="43"/>
      <c r="G777" s="30"/>
      <c r="H777" s="30"/>
      <c r="I777" s="30"/>
      <c r="J777" s="30"/>
      <c r="K777" s="30"/>
      <c r="L777" s="30"/>
    </row>
    <row r="778" spans="3:12" x14ac:dyDescent="0.3">
      <c r="C778" s="30"/>
      <c r="D778" s="30"/>
      <c r="E778" s="30"/>
      <c r="F778" s="43"/>
      <c r="G778" s="30"/>
      <c r="H778" s="30"/>
      <c r="I778" s="30"/>
      <c r="J778" s="30"/>
      <c r="K778" s="30"/>
      <c r="L778" s="30"/>
    </row>
    <row r="779" spans="3:12" x14ac:dyDescent="0.3">
      <c r="C779" s="30"/>
      <c r="D779" s="30"/>
      <c r="E779" s="30"/>
      <c r="F779" s="43"/>
      <c r="G779" s="30"/>
      <c r="H779" s="30"/>
      <c r="I779" s="30"/>
      <c r="J779" s="30"/>
      <c r="K779" s="30"/>
      <c r="L779" s="30"/>
    </row>
    <row r="780" spans="3:12" x14ac:dyDescent="0.3">
      <c r="C780" s="30"/>
      <c r="D780" s="30"/>
      <c r="E780" s="30"/>
      <c r="F780" s="43"/>
      <c r="G780" s="30"/>
      <c r="H780" s="30"/>
      <c r="I780" s="30"/>
      <c r="J780" s="30"/>
      <c r="K780" s="30"/>
      <c r="L780" s="30"/>
    </row>
    <row r="781" spans="3:12" x14ac:dyDescent="0.3">
      <c r="C781" s="30"/>
      <c r="D781" s="30"/>
      <c r="E781" s="30"/>
      <c r="F781" s="43"/>
      <c r="G781" s="30"/>
      <c r="H781" s="30"/>
      <c r="I781" s="30"/>
      <c r="J781" s="30"/>
      <c r="K781" s="30"/>
      <c r="L781" s="30"/>
    </row>
    <row r="782" spans="3:12" x14ac:dyDescent="0.3">
      <c r="C782" s="30"/>
      <c r="D782" s="30"/>
      <c r="E782" s="30"/>
      <c r="F782" s="43"/>
      <c r="G782" s="30"/>
      <c r="H782" s="30"/>
      <c r="I782" s="30"/>
      <c r="J782" s="30"/>
      <c r="K782" s="30"/>
      <c r="L782" s="30"/>
    </row>
    <row r="783" spans="3:12" x14ac:dyDescent="0.3">
      <c r="C783" s="30"/>
      <c r="D783" s="30"/>
      <c r="E783" s="30"/>
      <c r="F783" s="43"/>
      <c r="G783" s="30"/>
      <c r="H783" s="30"/>
      <c r="I783" s="30"/>
      <c r="J783" s="30"/>
      <c r="K783" s="30"/>
      <c r="L783" s="30"/>
    </row>
    <row r="784" spans="3:12" x14ac:dyDescent="0.3">
      <c r="C784" s="30"/>
      <c r="D784" s="30"/>
      <c r="E784" s="30"/>
      <c r="F784" s="43"/>
      <c r="G784" s="30"/>
      <c r="H784" s="30"/>
      <c r="I784" s="30"/>
      <c r="J784" s="30"/>
      <c r="K784" s="30"/>
      <c r="L784" s="30"/>
    </row>
    <row r="785" spans="3:12" x14ac:dyDescent="0.3">
      <c r="C785" s="30"/>
      <c r="D785" s="30"/>
      <c r="E785" s="30"/>
      <c r="F785" s="43"/>
      <c r="G785" s="30"/>
      <c r="H785" s="30"/>
      <c r="I785" s="30"/>
      <c r="J785" s="30"/>
      <c r="K785" s="30"/>
      <c r="L785" s="30"/>
    </row>
    <row r="786" spans="3:12" x14ac:dyDescent="0.3">
      <c r="C786" s="30"/>
      <c r="D786" s="30"/>
      <c r="E786" s="30"/>
      <c r="F786" s="43"/>
      <c r="G786" s="30"/>
      <c r="H786" s="30"/>
      <c r="I786" s="30"/>
      <c r="J786" s="30"/>
      <c r="K786" s="30"/>
      <c r="L786" s="30"/>
    </row>
    <row r="787" spans="3:12" x14ac:dyDescent="0.3">
      <c r="C787" s="30"/>
      <c r="D787" s="30"/>
      <c r="E787" s="30"/>
      <c r="F787" s="43"/>
      <c r="G787" s="30"/>
      <c r="H787" s="30"/>
      <c r="I787" s="30"/>
      <c r="J787" s="30"/>
      <c r="K787" s="30"/>
      <c r="L787" s="30"/>
    </row>
    <row r="788" spans="3:12" x14ac:dyDescent="0.3">
      <c r="C788" s="30"/>
      <c r="D788" s="30"/>
      <c r="E788" s="30"/>
      <c r="F788" s="43"/>
      <c r="G788" s="30"/>
      <c r="H788" s="30"/>
      <c r="I788" s="30"/>
      <c r="J788" s="30"/>
      <c r="K788" s="30"/>
      <c r="L788" s="30"/>
    </row>
    <row r="789" spans="3:12" x14ac:dyDescent="0.3">
      <c r="C789" s="30"/>
      <c r="D789" s="30"/>
      <c r="E789" s="30"/>
      <c r="F789" s="43"/>
      <c r="G789" s="30"/>
      <c r="H789" s="30"/>
      <c r="I789" s="30"/>
      <c r="J789" s="30"/>
      <c r="K789" s="30"/>
      <c r="L789" s="30"/>
    </row>
    <row r="790" spans="3:12" x14ac:dyDescent="0.3">
      <c r="C790" s="30"/>
      <c r="D790" s="30"/>
      <c r="E790" s="30"/>
      <c r="F790" s="43"/>
      <c r="G790" s="30"/>
      <c r="H790" s="30"/>
      <c r="I790" s="30"/>
      <c r="J790" s="30"/>
      <c r="K790" s="30"/>
      <c r="L790" s="30"/>
    </row>
    <row r="791" spans="3:12" x14ac:dyDescent="0.3">
      <c r="C791" s="30"/>
      <c r="D791" s="30"/>
      <c r="E791" s="30"/>
      <c r="F791" s="43"/>
      <c r="G791" s="30"/>
      <c r="H791" s="30"/>
      <c r="I791" s="30"/>
      <c r="J791" s="30"/>
      <c r="K791" s="30"/>
      <c r="L791" s="30"/>
    </row>
    <row r="792" spans="3:12" x14ac:dyDescent="0.3">
      <c r="C792" s="30"/>
      <c r="D792" s="30"/>
      <c r="E792" s="30"/>
      <c r="F792" s="43"/>
      <c r="G792" s="30"/>
      <c r="H792" s="30"/>
      <c r="I792" s="30"/>
      <c r="J792" s="30"/>
      <c r="K792" s="30"/>
      <c r="L792" s="30"/>
    </row>
    <row r="793" spans="3:12" x14ac:dyDescent="0.3">
      <c r="C793" s="30"/>
      <c r="D793" s="30"/>
      <c r="E793" s="30"/>
      <c r="F793" s="43"/>
      <c r="G793" s="30"/>
      <c r="H793" s="30"/>
      <c r="I793" s="30"/>
      <c r="J793" s="30"/>
      <c r="K793" s="30"/>
      <c r="L793" s="30"/>
    </row>
    <row r="794" spans="3:12" x14ac:dyDescent="0.3">
      <c r="C794" s="30"/>
      <c r="D794" s="30"/>
      <c r="E794" s="30"/>
      <c r="F794" s="43"/>
      <c r="G794" s="30"/>
      <c r="H794" s="30"/>
      <c r="I794" s="30"/>
      <c r="J794" s="30"/>
      <c r="K794" s="30"/>
      <c r="L794" s="30"/>
    </row>
    <row r="795" spans="3:12" x14ac:dyDescent="0.3">
      <c r="C795" s="30"/>
      <c r="D795" s="30"/>
      <c r="E795" s="30"/>
      <c r="F795" s="43"/>
      <c r="G795" s="30"/>
      <c r="H795" s="30"/>
      <c r="I795" s="30"/>
      <c r="J795" s="30"/>
      <c r="K795" s="30"/>
      <c r="L795" s="30"/>
    </row>
    <row r="796" spans="3:12" x14ac:dyDescent="0.3">
      <c r="C796" s="30"/>
      <c r="D796" s="30"/>
      <c r="E796" s="30"/>
      <c r="F796" s="43"/>
      <c r="G796" s="30"/>
      <c r="H796" s="30"/>
      <c r="I796" s="30"/>
      <c r="J796" s="30"/>
      <c r="K796" s="30"/>
      <c r="L796" s="30"/>
    </row>
    <row r="797" spans="3:12" x14ac:dyDescent="0.3">
      <c r="C797" s="30"/>
      <c r="D797" s="30"/>
      <c r="E797" s="30"/>
      <c r="F797" s="43"/>
      <c r="G797" s="30"/>
      <c r="H797" s="30"/>
      <c r="I797" s="30"/>
      <c r="J797" s="30"/>
      <c r="K797" s="30"/>
      <c r="L797" s="30"/>
    </row>
    <row r="798" spans="3:12" x14ac:dyDescent="0.3">
      <c r="C798" s="30"/>
      <c r="D798" s="30"/>
      <c r="E798" s="30"/>
      <c r="F798" s="43"/>
      <c r="G798" s="30"/>
      <c r="H798" s="30"/>
      <c r="I798" s="30"/>
      <c r="J798" s="30"/>
      <c r="K798" s="30"/>
      <c r="L798" s="30"/>
    </row>
    <row r="799" spans="3:12" x14ac:dyDescent="0.3">
      <c r="C799" s="30"/>
      <c r="D799" s="30"/>
      <c r="E799" s="30"/>
      <c r="F799" s="43"/>
      <c r="G799" s="30"/>
      <c r="H799" s="30"/>
      <c r="I799" s="30"/>
      <c r="J799" s="30"/>
      <c r="K799" s="30"/>
      <c r="L799" s="30"/>
    </row>
    <row r="800" spans="3:12" x14ac:dyDescent="0.3">
      <c r="C800" s="30"/>
      <c r="D800" s="30"/>
      <c r="E800" s="30"/>
      <c r="F800" s="43"/>
      <c r="G800" s="30"/>
      <c r="H800" s="30"/>
      <c r="I800" s="30"/>
      <c r="J800" s="30"/>
      <c r="K800" s="30"/>
      <c r="L800" s="30"/>
    </row>
    <row r="801" spans="3:12" x14ac:dyDescent="0.3">
      <c r="C801" s="30"/>
      <c r="D801" s="30"/>
      <c r="E801" s="30"/>
      <c r="F801" s="43"/>
      <c r="G801" s="30"/>
      <c r="H801" s="30"/>
      <c r="I801" s="30"/>
      <c r="J801" s="30"/>
      <c r="K801" s="30"/>
      <c r="L801" s="30"/>
    </row>
    <row r="802" spans="3:12" x14ac:dyDescent="0.3">
      <c r="C802" s="30"/>
      <c r="D802" s="30"/>
      <c r="E802" s="30"/>
      <c r="F802" s="43"/>
      <c r="G802" s="30"/>
      <c r="H802" s="30"/>
      <c r="I802" s="30"/>
      <c r="J802" s="30"/>
      <c r="K802" s="30"/>
      <c r="L802" s="30"/>
    </row>
    <row r="803" spans="3:12" x14ac:dyDescent="0.3">
      <c r="C803" s="30"/>
      <c r="D803" s="30"/>
      <c r="E803" s="30"/>
      <c r="F803" s="43"/>
      <c r="G803" s="30"/>
      <c r="H803" s="30"/>
      <c r="I803" s="30"/>
      <c r="J803" s="30"/>
      <c r="K803" s="30"/>
      <c r="L803" s="30"/>
    </row>
    <row r="804" spans="3:12" x14ac:dyDescent="0.3">
      <c r="C804" s="30"/>
      <c r="D804" s="30"/>
      <c r="E804" s="30"/>
      <c r="F804" s="43"/>
      <c r="G804" s="30"/>
      <c r="H804" s="30"/>
      <c r="I804" s="30"/>
      <c r="J804" s="30"/>
      <c r="K804" s="30"/>
      <c r="L804" s="30"/>
    </row>
    <row r="805" spans="3:12" x14ac:dyDescent="0.3">
      <c r="C805" s="30"/>
      <c r="D805" s="30"/>
      <c r="E805" s="30"/>
      <c r="F805" s="43"/>
      <c r="G805" s="30"/>
      <c r="H805" s="30"/>
      <c r="I805" s="30"/>
      <c r="J805" s="30"/>
      <c r="K805" s="30"/>
      <c r="L805" s="30"/>
    </row>
    <row r="806" spans="3:12" x14ac:dyDescent="0.3">
      <c r="C806" s="30"/>
      <c r="D806" s="30"/>
      <c r="E806" s="30"/>
      <c r="F806" s="43"/>
      <c r="G806" s="30"/>
      <c r="H806" s="30"/>
      <c r="I806" s="30"/>
      <c r="J806" s="30"/>
      <c r="K806" s="30"/>
      <c r="L806" s="30"/>
    </row>
    <row r="807" spans="3:12" x14ac:dyDescent="0.3">
      <c r="C807" s="30"/>
      <c r="D807" s="30"/>
      <c r="E807" s="30"/>
      <c r="F807" s="43"/>
      <c r="G807" s="30"/>
      <c r="H807" s="30"/>
      <c r="I807" s="30"/>
      <c r="J807" s="30"/>
      <c r="K807" s="30"/>
      <c r="L807" s="30"/>
    </row>
    <row r="808" spans="3:12" x14ac:dyDescent="0.3">
      <c r="C808" s="30"/>
      <c r="D808" s="30"/>
      <c r="E808" s="30"/>
      <c r="F808" s="43"/>
      <c r="G808" s="30"/>
      <c r="H808" s="30"/>
      <c r="I808" s="30"/>
      <c r="J808" s="30"/>
      <c r="K808" s="30"/>
      <c r="L808" s="30"/>
    </row>
    <row r="809" spans="3:12" x14ac:dyDescent="0.3">
      <c r="C809" s="30"/>
      <c r="D809" s="30"/>
      <c r="E809" s="30"/>
      <c r="F809" s="43"/>
      <c r="G809" s="30"/>
      <c r="H809" s="30"/>
      <c r="I809" s="30"/>
      <c r="J809" s="30"/>
      <c r="K809" s="30"/>
      <c r="L809" s="30"/>
    </row>
    <row r="810" spans="3:12" x14ac:dyDescent="0.3">
      <c r="C810" s="30"/>
      <c r="D810" s="30"/>
      <c r="E810" s="30"/>
      <c r="F810" s="43"/>
      <c r="G810" s="30"/>
      <c r="H810" s="30"/>
      <c r="I810" s="30"/>
      <c r="J810" s="30"/>
      <c r="K810" s="30"/>
      <c r="L810" s="30"/>
    </row>
    <row r="811" spans="3:12" x14ac:dyDescent="0.3">
      <c r="C811" s="30"/>
      <c r="D811" s="30"/>
      <c r="E811" s="30"/>
      <c r="F811" s="43"/>
      <c r="G811" s="30"/>
      <c r="H811" s="30"/>
      <c r="I811" s="30"/>
      <c r="J811" s="30"/>
      <c r="K811" s="30"/>
      <c r="L811" s="30"/>
    </row>
    <row r="812" spans="3:12" x14ac:dyDescent="0.3">
      <c r="C812" s="30"/>
      <c r="D812" s="30"/>
      <c r="E812" s="30"/>
      <c r="F812" s="43"/>
      <c r="G812" s="30"/>
      <c r="H812" s="30"/>
      <c r="I812" s="30"/>
      <c r="J812" s="30"/>
      <c r="K812" s="30"/>
      <c r="L812" s="30"/>
    </row>
    <row r="813" spans="3:12" x14ac:dyDescent="0.3">
      <c r="C813" s="30"/>
      <c r="D813" s="30"/>
      <c r="E813" s="30"/>
      <c r="F813" s="43"/>
      <c r="G813" s="30"/>
      <c r="H813" s="30"/>
      <c r="I813" s="30"/>
      <c r="J813" s="30"/>
      <c r="K813" s="30"/>
      <c r="L813" s="30"/>
    </row>
    <row r="814" spans="3:12" x14ac:dyDescent="0.3">
      <c r="C814" s="30"/>
      <c r="D814" s="30"/>
      <c r="E814" s="30"/>
      <c r="F814" s="43"/>
      <c r="G814" s="30"/>
      <c r="H814" s="30"/>
      <c r="I814" s="30"/>
      <c r="J814" s="30"/>
      <c r="K814" s="30"/>
      <c r="L814" s="30"/>
    </row>
    <row r="815" spans="3:12" x14ac:dyDescent="0.3">
      <c r="C815" s="30"/>
      <c r="D815" s="30"/>
      <c r="E815" s="30"/>
      <c r="F815" s="43"/>
      <c r="G815" s="30"/>
      <c r="H815" s="30"/>
      <c r="I815" s="30"/>
      <c r="J815" s="30"/>
      <c r="K815" s="30"/>
      <c r="L815" s="30"/>
    </row>
    <row r="816" spans="3:12" x14ac:dyDescent="0.3">
      <c r="C816" s="30"/>
      <c r="D816" s="30"/>
      <c r="E816" s="30"/>
      <c r="F816" s="43"/>
      <c r="G816" s="30"/>
      <c r="H816" s="30"/>
      <c r="I816" s="30"/>
      <c r="J816" s="30"/>
      <c r="K816" s="30"/>
      <c r="L816" s="30"/>
    </row>
    <row r="817" spans="3:12" x14ac:dyDescent="0.3">
      <c r="C817" s="30"/>
      <c r="D817" s="30"/>
      <c r="E817" s="30"/>
      <c r="F817" s="43"/>
      <c r="G817" s="30"/>
      <c r="H817" s="30"/>
      <c r="I817" s="30"/>
      <c r="J817" s="30"/>
      <c r="K817" s="30"/>
      <c r="L817" s="30"/>
    </row>
    <row r="818" spans="3:12" x14ac:dyDescent="0.3">
      <c r="C818" s="30"/>
      <c r="D818" s="30"/>
      <c r="E818" s="30"/>
      <c r="F818" s="43"/>
      <c r="G818" s="30"/>
      <c r="H818" s="30"/>
      <c r="I818" s="30"/>
      <c r="J818" s="30"/>
      <c r="K818" s="30"/>
      <c r="L818" s="30"/>
    </row>
    <row r="819" spans="3:12" x14ac:dyDescent="0.3">
      <c r="C819" s="30"/>
      <c r="D819" s="30"/>
      <c r="E819" s="30"/>
      <c r="F819" s="43"/>
      <c r="G819" s="30"/>
      <c r="H819" s="30"/>
      <c r="I819" s="30"/>
      <c r="J819" s="30"/>
      <c r="K819" s="30"/>
      <c r="L819" s="30"/>
    </row>
    <row r="820" spans="3:12" x14ac:dyDescent="0.3">
      <c r="C820" s="30"/>
      <c r="D820" s="30"/>
      <c r="E820" s="30"/>
      <c r="F820" s="43"/>
      <c r="G820" s="30"/>
      <c r="H820" s="30"/>
      <c r="I820" s="30"/>
      <c r="J820" s="30"/>
      <c r="K820" s="30"/>
      <c r="L820" s="30"/>
    </row>
    <row r="821" spans="3:12" x14ac:dyDescent="0.3">
      <c r="C821" s="30"/>
      <c r="D821" s="30"/>
      <c r="E821" s="30"/>
      <c r="F821" s="43"/>
      <c r="G821" s="30"/>
      <c r="H821" s="30"/>
      <c r="I821" s="30"/>
      <c r="J821" s="30"/>
      <c r="K821" s="30"/>
      <c r="L821" s="30"/>
    </row>
    <row r="822" spans="3:12" x14ac:dyDescent="0.3">
      <c r="C822" s="30"/>
      <c r="D822" s="30"/>
      <c r="E822" s="30"/>
      <c r="F822" s="43"/>
      <c r="G822" s="30"/>
      <c r="H822" s="30"/>
      <c r="I822" s="30"/>
      <c r="J822" s="30"/>
      <c r="K822" s="30"/>
      <c r="L822" s="30"/>
    </row>
    <row r="823" spans="3:12" x14ac:dyDescent="0.3">
      <c r="C823" s="30"/>
      <c r="D823" s="30"/>
      <c r="E823" s="30"/>
      <c r="F823" s="43"/>
      <c r="G823" s="30"/>
      <c r="H823" s="30"/>
      <c r="I823" s="30"/>
      <c r="J823" s="30"/>
      <c r="K823" s="30"/>
      <c r="L823" s="30"/>
    </row>
    <row r="824" spans="3:12" x14ac:dyDescent="0.3">
      <c r="C824" s="30"/>
      <c r="D824" s="30"/>
      <c r="E824" s="30"/>
      <c r="F824" s="43"/>
      <c r="G824" s="30"/>
      <c r="H824" s="30"/>
      <c r="I824" s="30"/>
      <c r="J824" s="30"/>
      <c r="K824" s="30"/>
      <c r="L824" s="30"/>
    </row>
    <row r="825" spans="3:12" x14ac:dyDescent="0.3">
      <c r="C825" s="30"/>
      <c r="D825" s="30"/>
      <c r="E825" s="30"/>
      <c r="F825" s="43"/>
      <c r="G825" s="30"/>
      <c r="H825" s="30"/>
      <c r="I825" s="30"/>
      <c r="J825" s="30"/>
      <c r="K825" s="30"/>
      <c r="L825" s="30"/>
    </row>
    <row r="826" spans="3:12" x14ac:dyDescent="0.3">
      <c r="C826" s="30"/>
      <c r="D826" s="30"/>
      <c r="E826" s="30"/>
      <c r="F826" s="43"/>
      <c r="G826" s="30"/>
      <c r="H826" s="30"/>
      <c r="I826" s="30"/>
      <c r="J826" s="30"/>
      <c r="K826" s="30"/>
      <c r="L826" s="30"/>
    </row>
    <row r="827" spans="3:12" x14ac:dyDescent="0.3">
      <c r="C827" s="30"/>
      <c r="D827" s="30"/>
      <c r="E827" s="30"/>
      <c r="F827" s="43"/>
      <c r="G827" s="30"/>
      <c r="H827" s="30"/>
      <c r="I827" s="30"/>
      <c r="J827" s="30"/>
      <c r="K827" s="30"/>
      <c r="L827" s="30"/>
    </row>
    <row r="828" spans="3:12" x14ac:dyDescent="0.3">
      <c r="C828" s="30"/>
      <c r="D828" s="30"/>
      <c r="E828" s="30"/>
      <c r="F828" s="43"/>
      <c r="G828" s="30"/>
      <c r="H828" s="30"/>
      <c r="I828" s="30"/>
      <c r="J828" s="30"/>
      <c r="K828" s="30"/>
      <c r="L828" s="30"/>
    </row>
    <row r="829" spans="3:12" x14ac:dyDescent="0.3">
      <c r="C829" s="30"/>
      <c r="D829" s="30"/>
      <c r="E829" s="30"/>
      <c r="F829" s="43"/>
      <c r="G829" s="30"/>
      <c r="H829" s="30"/>
      <c r="I829" s="30"/>
      <c r="J829" s="30"/>
      <c r="K829" s="30"/>
      <c r="L829" s="30"/>
    </row>
    <row r="830" spans="3:12" x14ac:dyDescent="0.3">
      <c r="C830" s="30"/>
      <c r="D830" s="30"/>
      <c r="E830" s="30"/>
      <c r="F830" s="43"/>
      <c r="G830" s="30"/>
      <c r="H830" s="30"/>
      <c r="I830" s="30"/>
      <c r="J830" s="30"/>
      <c r="K830" s="30"/>
      <c r="L830" s="30"/>
    </row>
    <row r="831" spans="3:12" x14ac:dyDescent="0.3">
      <c r="C831" s="30"/>
      <c r="D831" s="30"/>
      <c r="E831" s="30"/>
      <c r="F831" s="43"/>
      <c r="G831" s="30"/>
      <c r="H831" s="30"/>
      <c r="I831" s="30"/>
      <c r="J831" s="30"/>
      <c r="K831" s="30"/>
      <c r="L831" s="30"/>
    </row>
    <row r="832" spans="3:12" x14ac:dyDescent="0.3">
      <c r="C832" s="30"/>
      <c r="D832" s="30"/>
      <c r="E832" s="30"/>
      <c r="F832" s="43"/>
      <c r="G832" s="30"/>
      <c r="H832" s="30"/>
      <c r="I832" s="30"/>
      <c r="J832" s="30"/>
      <c r="K832" s="30"/>
      <c r="L832" s="30"/>
    </row>
    <row r="833" spans="3:12" x14ac:dyDescent="0.3">
      <c r="C833" s="30"/>
      <c r="D833" s="30"/>
      <c r="E833" s="30"/>
      <c r="F833" s="43"/>
      <c r="G833" s="30"/>
      <c r="H833" s="30"/>
      <c r="I833" s="30"/>
      <c r="J833" s="30"/>
      <c r="K833" s="30"/>
      <c r="L833" s="30"/>
    </row>
    <row r="834" spans="3:12" x14ac:dyDescent="0.3">
      <c r="C834" s="30"/>
      <c r="D834" s="30"/>
      <c r="E834" s="30"/>
      <c r="F834" s="43"/>
      <c r="G834" s="30"/>
      <c r="H834" s="30"/>
      <c r="I834" s="30"/>
      <c r="J834" s="30"/>
      <c r="K834" s="30"/>
      <c r="L834" s="30"/>
    </row>
    <row r="835" spans="3:12" x14ac:dyDescent="0.3">
      <c r="C835" s="30"/>
      <c r="D835" s="30"/>
      <c r="E835" s="30"/>
      <c r="F835" s="43"/>
      <c r="G835" s="30"/>
      <c r="H835" s="30"/>
      <c r="I835" s="30"/>
      <c r="J835" s="30"/>
      <c r="K835" s="30"/>
      <c r="L835" s="30"/>
    </row>
    <row r="836" spans="3:12" x14ac:dyDescent="0.3">
      <c r="C836" s="30"/>
      <c r="D836" s="30"/>
      <c r="E836" s="30"/>
      <c r="F836" s="43"/>
      <c r="G836" s="30"/>
      <c r="H836" s="30"/>
      <c r="I836" s="30"/>
      <c r="J836" s="30"/>
      <c r="K836" s="30"/>
      <c r="L836" s="30"/>
    </row>
    <row r="837" spans="3:12" x14ac:dyDescent="0.3">
      <c r="C837" s="30"/>
      <c r="D837" s="30"/>
      <c r="E837" s="30"/>
      <c r="F837" s="43"/>
      <c r="G837" s="30"/>
      <c r="H837" s="30"/>
      <c r="I837" s="30"/>
      <c r="J837" s="30"/>
      <c r="K837" s="30"/>
      <c r="L837" s="30"/>
    </row>
    <row r="838" spans="3:12" x14ac:dyDescent="0.3">
      <c r="C838" s="30"/>
      <c r="D838" s="30"/>
      <c r="E838" s="30"/>
      <c r="F838" s="43"/>
      <c r="G838" s="30"/>
      <c r="H838" s="30"/>
      <c r="I838" s="30"/>
      <c r="J838" s="30"/>
      <c r="K838" s="30"/>
      <c r="L838" s="30"/>
    </row>
    <row r="839" spans="3:12" x14ac:dyDescent="0.3">
      <c r="C839" s="30"/>
      <c r="D839" s="30"/>
      <c r="E839" s="30"/>
      <c r="F839" s="43"/>
      <c r="G839" s="30"/>
      <c r="H839" s="30"/>
      <c r="I839" s="30"/>
      <c r="J839" s="30"/>
      <c r="K839" s="30"/>
      <c r="L839" s="30"/>
    </row>
    <row r="840" spans="3:12" x14ac:dyDescent="0.3">
      <c r="C840" s="30"/>
      <c r="D840" s="30"/>
      <c r="E840" s="30"/>
      <c r="F840" s="43"/>
      <c r="G840" s="30"/>
      <c r="H840" s="30"/>
      <c r="I840" s="30"/>
      <c r="J840" s="30"/>
      <c r="K840" s="30"/>
      <c r="L840" s="30"/>
    </row>
    <row r="841" spans="3:12" x14ac:dyDescent="0.3">
      <c r="C841" s="30"/>
      <c r="D841" s="30"/>
      <c r="E841" s="30"/>
      <c r="F841" s="43"/>
      <c r="G841" s="30"/>
      <c r="H841" s="30"/>
      <c r="I841" s="30"/>
      <c r="J841" s="30"/>
      <c r="K841" s="30"/>
      <c r="L841" s="30"/>
    </row>
    <row r="842" spans="3:12" x14ac:dyDescent="0.3">
      <c r="C842" s="30"/>
      <c r="D842" s="30"/>
      <c r="E842" s="30"/>
      <c r="F842" s="43"/>
      <c r="G842" s="30"/>
      <c r="H842" s="30"/>
      <c r="I842" s="30"/>
      <c r="J842" s="30"/>
      <c r="K842" s="30"/>
      <c r="L842" s="30"/>
    </row>
    <row r="843" spans="3:12" x14ac:dyDescent="0.3">
      <c r="C843" s="30"/>
      <c r="D843" s="30"/>
      <c r="E843" s="30"/>
      <c r="F843" s="43"/>
      <c r="G843" s="30"/>
      <c r="H843" s="30"/>
      <c r="I843" s="30"/>
      <c r="J843" s="30"/>
      <c r="K843" s="30"/>
      <c r="L843" s="30"/>
    </row>
    <row r="844" spans="3:12" x14ac:dyDescent="0.3">
      <c r="C844" s="30"/>
      <c r="D844" s="30"/>
      <c r="E844" s="30"/>
      <c r="F844" s="43"/>
      <c r="G844" s="30"/>
      <c r="H844" s="30"/>
      <c r="I844" s="30"/>
      <c r="J844" s="30"/>
      <c r="K844" s="30"/>
      <c r="L844" s="30"/>
    </row>
    <row r="845" spans="3:12" x14ac:dyDescent="0.3">
      <c r="C845" s="30"/>
      <c r="D845" s="30"/>
      <c r="E845" s="30"/>
      <c r="F845" s="43"/>
      <c r="G845" s="30"/>
      <c r="H845" s="30"/>
      <c r="I845" s="30"/>
      <c r="J845" s="30"/>
      <c r="K845" s="30"/>
      <c r="L845" s="30"/>
    </row>
    <row r="846" spans="3:12" x14ac:dyDescent="0.3">
      <c r="C846" s="30"/>
      <c r="D846" s="30"/>
      <c r="E846" s="30"/>
      <c r="F846" s="43"/>
      <c r="G846" s="30"/>
      <c r="H846" s="30"/>
      <c r="I846" s="30"/>
      <c r="J846" s="30"/>
      <c r="K846" s="30"/>
      <c r="L846" s="30"/>
    </row>
    <row r="847" spans="3:12" x14ac:dyDescent="0.3">
      <c r="C847" s="30"/>
      <c r="D847" s="30"/>
      <c r="E847" s="30"/>
      <c r="F847" s="43"/>
      <c r="G847" s="30"/>
      <c r="H847" s="30"/>
      <c r="I847" s="30"/>
      <c r="J847" s="30"/>
      <c r="K847" s="30"/>
      <c r="L847" s="30"/>
    </row>
    <row r="848" spans="3:12" x14ac:dyDescent="0.3">
      <c r="C848" s="30"/>
      <c r="D848" s="30"/>
      <c r="E848" s="30"/>
      <c r="F848" s="43"/>
      <c r="G848" s="30"/>
      <c r="H848" s="30"/>
      <c r="I848" s="30"/>
      <c r="J848" s="30"/>
      <c r="K848" s="30"/>
      <c r="L848" s="30"/>
    </row>
    <row r="849" spans="3:12" x14ac:dyDescent="0.3">
      <c r="C849" s="30"/>
      <c r="D849" s="30"/>
      <c r="E849" s="30"/>
      <c r="F849" s="43"/>
      <c r="G849" s="30"/>
      <c r="H849" s="30"/>
      <c r="I849" s="30"/>
      <c r="J849" s="30"/>
      <c r="K849" s="30"/>
      <c r="L849" s="30"/>
    </row>
    <row r="850" spans="3:12" x14ac:dyDescent="0.3">
      <c r="C850" s="30"/>
      <c r="D850" s="30"/>
      <c r="E850" s="30"/>
      <c r="F850" s="43"/>
      <c r="G850" s="30"/>
      <c r="H850" s="30"/>
      <c r="I850" s="30"/>
      <c r="J850" s="30"/>
      <c r="K850" s="30"/>
      <c r="L850" s="30"/>
    </row>
    <row r="851" spans="3:12" x14ac:dyDescent="0.3">
      <c r="C851" s="30"/>
      <c r="D851" s="30"/>
      <c r="E851" s="30"/>
      <c r="F851" s="43"/>
      <c r="G851" s="30"/>
      <c r="H851" s="30"/>
      <c r="I851" s="30"/>
      <c r="J851" s="30"/>
      <c r="K851" s="30"/>
      <c r="L851" s="30"/>
    </row>
    <row r="852" spans="3:12" x14ac:dyDescent="0.3">
      <c r="C852" s="30"/>
      <c r="D852" s="30"/>
      <c r="E852" s="30"/>
      <c r="F852" s="43"/>
      <c r="G852" s="30"/>
      <c r="H852" s="30"/>
      <c r="I852" s="30"/>
      <c r="J852" s="30"/>
      <c r="K852" s="30"/>
      <c r="L852" s="30"/>
    </row>
    <row r="853" spans="3:12" x14ac:dyDescent="0.3">
      <c r="C853" s="30"/>
      <c r="D853" s="30"/>
      <c r="E853" s="30"/>
      <c r="F853" s="43"/>
      <c r="G853" s="30"/>
      <c r="H853" s="30"/>
      <c r="I853" s="30"/>
      <c r="J853" s="30"/>
      <c r="K853" s="30"/>
      <c r="L853" s="30"/>
    </row>
    <row r="854" spans="3:12" x14ac:dyDescent="0.3">
      <c r="C854" s="30"/>
      <c r="D854" s="30"/>
      <c r="E854" s="30"/>
      <c r="F854" s="43"/>
      <c r="G854" s="30"/>
      <c r="H854" s="30"/>
      <c r="I854" s="30"/>
      <c r="J854" s="30"/>
      <c r="K854" s="30"/>
      <c r="L854" s="30"/>
    </row>
    <row r="855" spans="3:12" x14ac:dyDescent="0.3">
      <c r="C855" s="30"/>
      <c r="D855" s="30"/>
      <c r="E855" s="30"/>
      <c r="F855" s="43"/>
      <c r="G855" s="30"/>
      <c r="H855" s="30"/>
      <c r="I855" s="30"/>
      <c r="J855" s="30"/>
      <c r="K855" s="30"/>
      <c r="L855" s="30"/>
    </row>
    <row r="856" spans="3:12" x14ac:dyDescent="0.3">
      <c r="C856" s="30"/>
      <c r="D856" s="30"/>
      <c r="E856" s="30"/>
      <c r="F856" s="43"/>
      <c r="G856" s="30"/>
      <c r="H856" s="30"/>
      <c r="I856" s="30"/>
      <c r="J856" s="30"/>
      <c r="K856" s="30"/>
      <c r="L856" s="30"/>
    </row>
    <row r="857" spans="3:12" x14ac:dyDescent="0.3">
      <c r="C857" s="30"/>
      <c r="D857" s="30"/>
      <c r="E857" s="30"/>
      <c r="F857" s="43"/>
      <c r="G857" s="30"/>
      <c r="H857" s="30"/>
      <c r="I857" s="30"/>
      <c r="J857" s="30"/>
      <c r="K857" s="30"/>
      <c r="L857" s="30"/>
    </row>
    <row r="858" spans="3:12" x14ac:dyDescent="0.3">
      <c r="C858" s="30"/>
      <c r="D858" s="30"/>
      <c r="E858" s="30"/>
      <c r="F858" s="43"/>
      <c r="G858" s="30"/>
      <c r="H858" s="30"/>
      <c r="I858" s="30"/>
      <c r="J858" s="30"/>
      <c r="K858" s="30"/>
      <c r="L858" s="30"/>
    </row>
    <row r="859" spans="3:12" x14ac:dyDescent="0.3">
      <c r="C859" s="30"/>
      <c r="D859" s="30"/>
      <c r="E859" s="30"/>
      <c r="F859" s="43"/>
      <c r="G859" s="30"/>
      <c r="H859" s="30"/>
      <c r="I859" s="30"/>
      <c r="J859" s="30"/>
      <c r="K859" s="30"/>
      <c r="L859" s="30"/>
    </row>
    <row r="860" spans="3:12" x14ac:dyDescent="0.3">
      <c r="C860" s="30"/>
      <c r="D860" s="30"/>
      <c r="E860" s="30"/>
      <c r="F860" s="43"/>
      <c r="G860" s="30"/>
      <c r="H860" s="30"/>
      <c r="I860" s="30"/>
      <c r="J860" s="30"/>
      <c r="K860" s="30"/>
      <c r="L860" s="30"/>
    </row>
    <row r="861" spans="3:12" x14ac:dyDescent="0.3">
      <c r="C861" s="30"/>
      <c r="D861" s="30"/>
      <c r="E861" s="30"/>
      <c r="F861" s="43"/>
      <c r="G861" s="30"/>
      <c r="H861" s="30"/>
      <c r="I861" s="30"/>
      <c r="J861" s="30"/>
      <c r="K861" s="30"/>
      <c r="L861" s="30"/>
    </row>
    <row r="862" spans="3:12" x14ac:dyDescent="0.3">
      <c r="C862" s="30"/>
      <c r="D862" s="30"/>
      <c r="E862" s="30"/>
      <c r="F862" s="43"/>
      <c r="G862" s="30"/>
      <c r="H862" s="30"/>
      <c r="I862" s="30"/>
      <c r="J862" s="30"/>
      <c r="K862" s="30"/>
      <c r="L862" s="30"/>
    </row>
    <row r="863" spans="3:12" x14ac:dyDescent="0.3">
      <c r="C863" s="30"/>
      <c r="D863" s="30"/>
      <c r="E863" s="30"/>
      <c r="F863" s="43"/>
      <c r="G863" s="30"/>
      <c r="H863" s="30"/>
      <c r="I863" s="30"/>
      <c r="J863" s="30"/>
      <c r="K863" s="30"/>
      <c r="L863" s="30"/>
    </row>
    <row r="864" spans="3:12" x14ac:dyDescent="0.3">
      <c r="C864" s="30"/>
      <c r="D864" s="30"/>
      <c r="E864" s="30"/>
      <c r="F864" s="43"/>
      <c r="G864" s="30"/>
      <c r="H864" s="30"/>
      <c r="I864" s="30"/>
      <c r="J864" s="30"/>
      <c r="K864" s="30"/>
      <c r="L864" s="30"/>
    </row>
    <row r="865" spans="3:12" x14ac:dyDescent="0.3">
      <c r="C865" s="30"/>
      <c r="D865" s="30"/>
      <c r="E865" s="30"/>
      <c r="F865" s="43"/>
      <c r="G865" s="30"/>
      <c r="H865" s="30"/>
      <c r="I865" s="30"/>
      <c r="J865" s="30"/>
      <c r="K865" s="30"/>
      <c r="L865" s="30"/>
    </row>
    <row r="866" spans="3:12" x14ac:dyDescent="0.3">
      <c r="C866" s="30"/>
      <c r="D866" s="30"/>
      <c r="E866" s="30"/>
      <c r="F866" s="43"/>
      <c r="G866" s="30"/>
      <c r="H866" s="30"/>
      <c r="I866" s="30"/>
      <c r="J866" s="30"/>
      <c r="K866" s="30"/>
      <c r="L866" s="30"/>
    </row>
    <row r="867" spans="3:12" x14ac:dyDescent="0.3">
      <c r="C867" s="30"/>
      <c r="D867" s="30"/>
      <c r="E867" s="30"/>
      <c r="F867" s="43"/>
      <c r="G867" s="30"/>
      <c r="H867" s="30"/>
      <c r="I867" s="30"/>
      <c r="J867" s="30"/>
      <c r="K867" s="30"/>
      <c r="L867" s="30"/>
    </row>
    <row r="868" spans="3:12" x14ac:dyDescent="0.3">
      <c r="C868" s="30"/>
      <c r="D868" s="30"/>
      <c r="E868" s="30"/>
      <c r="F868" s="43"/>
      <c r="G868" s="30"/>
      <c r="H868" s="30"/>
      <c r="I868" s="30"/>
      <c r="J868" s="30"/>
      <c r="K868" s="30"/>
      <c r="L868" s="30"/>
    </row>
    <row r="869" spans="3:12" x14ac:dyDescent="0.3">
      <c r="C869" s="30"/>
      <c r="D869" s="30"/>
      <c r="E869" s="30"/>
      <c r="F869" s="43"/>
      <c r="G869" s="30"/>
      <c r="H869" s="30"/>
      <c r="I869" s="30"/>
      <c r="J869" s="30"/>
      <c r="K869" s="30"/>
      <c r="L869" s="30"/>
    </row>
    <row r="870" spans="3:12" x14ac:dyDescent="0.3">
      <c r="C870" s="30"/>
      <c r="D870" s="30"/>
      <c r="E870" s="30"/>
      <c r="F870" s="43"/>
      <c r="G870" s="30"/>
      <c r="H870" s="30"/>
      <c r="I870" s="30"/>
      <c r="J870" s="30"/>
      <c r="K870" s="30"/>
      <c r="L870" s="30"/>
    </row>
    <row r="871" spans="3:12" x14ac:dyDescent="0.3">
      <c r="C871" s="30"/>
      <c r="D871" s="30"/>
      <c r="E871" s="30"/>
      <c r="F871" s="43"/>
      <c r="G871" s="30"/>
      <c r="H871" s="30"/>
      <c r="I871" s="30"/>
      <c r="J871" s="30"/>
      <c r="K871" s="30"/>
      <c r="L871" s="30"/>
    </row>
    <row r="872" spans="3:12" x14ac:dyDescent="0.3">
      <c r="C872" s="30"/>
      <c r="D872" s="30"/>
      <c r="E872" s="30"/>
      <c r="F872" s="43"/>
      <c r="G872" s="30"/>
      <c r="H872" s="30"/>
      <c r="I872" s="30"/>
      <c r="J872" s="30"/>
      <c r="K872" s="30"/>
      <c r="L872" s="30"/>
    </row>
    <row r="873" spans="3:12" x14ac:dyDescent="0.3">
      <c r="C873" s="30"/>
      <c r="D873" s="30"/>
      <c r="E873" s="30"/>
      <c r="F873" s="43"/>
      <c r="G873" s="30"/>
      <c r="H873" s="30"/>
      <c r="I873" s="30"/>
      <c r="J873" s="30"/>
      <c r="K873" s="30"/>
      <c r="L873" s="30"/>
    </row>
    <row r="874" spans="3:12" x14ac:dyDescent="0.3">
      <c r="C874" s="30"/>
      <c r="D874" s="30"/>
      <c r="E874" s="30"/>
      <c r="F874" s="43"/>
      <c r="G874" s="30"/>
      <c r="H874" s="30"/>
      <c r="I874" s="30"/>
      <c r="J874" s="30"/>
      <c r="K874" s="30"/>
      <c r="L874" s="30"/>
    </row>
    <row r="875" spans="3:12" x14ac:dyDescent="0.3">
      <c r="C875" s="30"/>
      <c r="D875" s="30"/>
      <c r="E875" s="30"/>
      <c r="F875" s="43"/>
      <c r="G875" s="30"/>
      <c r="H875" s="30"/>
      <c r="I875" s="30"/>
      <c r="J875" s="30"/>
      <c r="K875" s="30"/>
      <c r="L875" s="30"/>
    </row>
    <row r="876" spans="3:12" x14ac:dyDescent="0.3">
      <c r="C876" s="30"/>
      <c r="D876" s="30"/>
      <c r="E876" s="30"/>
      <c r="F876" s="43"/>
      <c r="G876" s="30"/>
      <c r="H876" s="30"/>
      <c r="I876" s="30"/>
      <c r="J876" s="30"/>
      <c r="K876" s="30"/>
      <c r="L876" s="30"/>
    </row>
    <row r="877" spans="3:12" x14ac:dyDescent="0.3">
      <c r="C877" s="30"/>
      <c r="D877" s="30"/>
      <c r="E877" s="30"/>
      <c r="F877" s="43"/>
      <c r="G877" s="30"/>
      <c r="H877" s="30"/>
      <c r="I877" s="30"/>
      <c r="J877" s="30"/>
      <c r="K877" s="30"/>
      <c r="L877" s="30"/>
    </row>
    <row r="878" spans="3:12" x14ac:dyDescent="0.3">
      <c r="C878" s="30"/>
      <c r="D878" s="30"/>
      <c r="E878" s="30"/>
      <c r="F878" s="43"/>
      <c r="G878" s="30"/>
      <c r="H878" s="30"/>
      <c r="I878" s="30"/>
      <c r="J878" s="30"/>
      <c r="K878" s="30"/>
      <c r="L878" s="30"/>
    </row>
    <row r="879" spans="3:12" x14ac:dyDescent="0.3">
      <c r="C879" s="30"/>
      <c r="D879" s="30"/>
      <c r="E879" s="30"/>
      <c r="F879" s="43"/>
      <c r="G879" s="30"/>
      <c r="H879" s="30"/>
      <c r="I879" s="30"/>
      <c r="J879" s="30"/>
      <c r="K879" s="30"/>
      <c r="L879" s="30"/>
    </row>
    <row r="880" spans="3:12" x14ac:dyDescent="0.3">
      <c r="C880" s="30"/>
      <c r="D880" s="30"/>
      <c r="E880" s="30"/>
      <c r="F880" s="43"/>
      <c r="G880" s="30"/>
      <c r="H880" s="30"/>
      <c r="I880" s="30"/>
      <c r="J880" s="30"/>
      <c r="K880" s="30"/>
      <c r="L880" s="30"/>
    </row>
    <row r="881" spans="3:12" x14ac:dyDescent="0.3">
      <c r="C881" s="30"/>
      <c r="D881" s="30"/>
      <c r="E881" s="30"/>
      <c r="F881" s="43"/>
      <c r="G881" s="30"/>
      <c r="H881" s="30"/>
      <c r="I881" s="30"/>
      <c r="J881" s="30"/>
      <c r="K881" s="30"/>
      <c r="L881" s="30"/>
    </row>
    <row r="882" spans="3:12" x14ac:dyDescent="0.3">
      <c r="C882" s="30"/>
      <c r="D882" s="30"/>
      <c r="E882" s="30"/>
      <c r="F882" s="43"/>
      <c r="G882" s="30"/>
      <c r="H882" s="30"/>
      <c r="I882" s="30"/>
      <c r="J882" s="30"/>
      <c r="K882" s="30"/>
      <c r="L882" s="30"/>
    </row>
    <row r="883" spans="3:12" x14ac:dyDescent="0.3">
      <c r="C883" s="30"/>
      <c r="D883" s="30"/>
      <c r="E883" s="30"/>
      <c r="F883" s="43"/>
      <c r="G883" s="30"/>
      <c r="H883" s="30"/>
      <c r="I883" s="30"/>
      <c r="J883" s="30"/>
      <c r="K883" s="30"/>
      <c r="L883" s="30"/>
    </row>
    <row r="884" spans="3:12" x14ac:dyDescent="0.3">
      <c r="C884" s="30"/>
      <c r="D884" s="30"/>
      <c r="E884" s="30"/>
      <c r="F884" s="43"/>
      <c r="G884" s="30"/>
      <c r="H884" s="30"/>
      <c r="I884" s="30"/>
      <c r="J884" s="30"/>
      <c r="K884" s="30"/>
      <c r="L884" s="30"/>
    </row>
    <row r="885" spans="3:12" x14ac:dyDescent="0.3">
      <c r="C885" s="30"/>
      <c r="D885" s="30"/>
      <c r="E885" s="30"/>
      <c r="F885" s="43"/>
      <c r="G885" s="30"/>
      <c r="H885" s="30"/>
      <c r="I885" s="30"/>
      <c r="J885" s="30"/>
      <c r="K885" s="30"/>
      <c r="L885" s="30"/>
    </row>
    <row r="886" spans="3:12" x14ac:dyDescent="0.3">
      <c r="C886" s="30"/>
      <c r="D886" s="30"/>
      <c r="E886" s="30"/>
      <c r="F886" s="43"/>
      <c r="G886" s="30"/>
      <c r="H886" s="30"/>
      <c r="I886" s="30"/>
      <c r="J886" s="30"/>
      <c r="K886" s="30"/>
      <c r="L886" s="30"/>
    </row>
    <row r="887" spans="3:12" x14ac:dyDescent="0.3">
      <c r="C887" s="30"/>
      <c r="D887" s="30"/>
      <c r="E887" s="30"/>
      <c r="F887" s="43"/>
      <c r="G887" s="30"/>
      <c r="H887" s="30"/>
      <c r="I887" s="30"/>
      <c r="J887" s="30"/>
      <c r="K887" s="30"/>
      <c r="L887" s="30"/>
    </row>
    <row r="888" spans="3:12" x14ac:dyDescent="0.3">
      <c r="C888" s="30"/>
      <c r="D888" s="30"/>
      <c r="E888" s="30"/>
      <c r="F888" s="43"/>
      <c r="G888" s="30"/>
      <c r="H888" s="30"/>
      <c r="I888" s="30"/>
      <c r="J888" s="30"/>
      <c r="K888" s="30"/>
      <c r="L888" s="30"/>
    </row>
    <row r="889" spans="3:12" x14ac:dyDescent="0.3">
      <c r="C889" s="30"/>
      <c r="D889" s="30"/>
      <c r="E889" s="30"/>
      <c r="F889" s="43"/>
      <c r="G889" s="30"/>
      <c r="H889" s="30"/>
      <c r="I889" s="30"/>
      <c r="J889" s="30"/>
      <c r="K889" s="30"/>
      <c r="L889" s="30"/>
    </row>
    <row r="890" spans="3:12" x14ac:dyDescent="0.3">
      <c r="C890" s="30"/>
      <c r="D890" s="30"/>
      <c r="E890" s="30"/>
      <c r="F890" s="43"/>
      <c r="G890" s="30"/>
      <c r="H890" s="30"/>
      <c r="I890" s="30"/>
      <c r="J890" s="30"/>
      <c r="K890" s="30"/>
      <c r="L890" s="30"/>
    </row>
    <row r="891" spans="3:12" x14ac:dyDescent="0.3">
      <c r="C891" s="30"/>
      <c r="D891" s="30"/>
      <c r="E891" s="30"/>
      <c r="F891" s="43"/>
      <c r="G891" s="30"/>
      <c r="H891" s="30"/>
      <c r="I891" s="30"/>
      <c r="J891" s="30"/>
      <c r="K891" s="30"/>
      <c r="L891" s="30"/>
    </row>
    <row r="892" spans="3:12" x14ac:dyDescent="0.3">
      <c r="C892" s="30"/>
      <c r="D892" s="30"/>
      <c r="E892" s="30"/>
      <c r="F892" s="43"/>
      <c r="G892" s="30"/>
      <c r="H892" s="30"/>
      <c r="I892" s="30"/>
      <c r="J892" s="30"/>
      <c r="K892" s="30"/>
      <c r="L892" s="30"/>
    </row>
    <row r="893" spans="3:12" x14ac:dyDescent="0.3">
      <c r="C893" s="30"/>
      <c r="D893" s="30"/>
      <c r="E893" s="30"/>
      <c r="F893" s="43"/>
      <c r="G893" s="30"/>
      <c r="H893" s="30"/>
      <c r="I893" s="30"/>
      <c r="J893" s="30"/>
      <c r="K893" s="30"/>
      <c r="L893" s="30"/>
    </row>
    <row r="894" spans="3:12" x14ac:dyDescent="0.3">
      <c r="C894" s="30"/>
      <c r="D894" s="30"/>
      <c r="E894" s="30"/>
      <c r="F894" s="43"/>
      <c r="G894" s="30"/>
      <c r="H894" s="30"/>
      <c r="I894" s="30"/>
      <c r="J894" s="30"/>
      <c r="K894" s="30"/>
      <c r="L894" s="30"/>
    </row>
    <row r="895" spans="3:12" x14ac:dyDescent="0.3">
      <c r="C895" s="30"/>
      <c r="D895" s="30"/>
      <c r="E895" s="30"/>
      <c r="F895" s="43"/>
      <c r="G895" s="30"/>
      <c r="H895" s="30"/>
      <c r="I895" s="30"/>
      <c r="J895" s="30"/>
      <c r="K895" s="30"/>
      <c r="L895" s="30"/>
    </row>
    <row r="896" spans="3:12" x14ac:dyDescent="0.3">
      <c r="C896" s="30"/>
      <c r="D896" s="30"/>
      <c r="E896" s="30"/>
      <c r="F896" s="43"/>
      <c r="G896" s="30"/>
      <c r="H896" s="30"/>
      <c r="I896" s="30"/>
      <c r="J896" s="30"/>
      <c r="K896" s="30"/>
      <c r="L896" s="30"/>
    </row>
    <row r="897" spans="3:12" x14ac:dyDescent="0.3">
      <c r="C897" s="30"/>
      <c r="D897" s="30"/>
      <c r="E897" s="30"/>
      <c r="F897" s="43"/>
      <c r="G897" s="30"/>
      <c r="H897" s="30"/>
      <c r="I897" s="30"/>
      <c r="J897" s="30"/>
      <c r="K897" s="30"/>
      <c r="L897" s="30"/>
    </row>
    <row r="898" spans="3:12" x14ac:dyDescent="0.3">
      <c r="C898" s="30"/>
      <c r="D898" s="30"/>
      <c r="E898" s="30"/>
      <c r="F898" s="43"/>
      <c r="G898" s="30"/>
      <c r="H898" s="30"/>
      <c r="I898" s="30"/>
      <c r="J898" s="30"/>
      <c r="K898" s="30"/>
      <c r="L898" s="30"/>
    </row>
    <row r="899" spans="3:12" x14ac:dyDescent="0.3">
      <c r="C899" s="30"/>
      <c r="D899" s="30"/>
      <c r="E899" s="30"/>
      <c r="F899" s="43"/>
      <c r="G899" s="30"/>
      <c r="H899" s="30"/>
      <c r="I899" s="30"/>
      <c r="J899" s="30"/>
      <c r="K899" s="30"/>
      <c r="L899" s="30"/>
    </row>
    <row r="900" spans="3:12" x14ac:dyDescent="0.3">
      <c r="C900" s="30"/>
      <c r="D900" s="30"/>
      <c r="E900" s="30"/>
      <c r="F900" s="43"/>
      <c r="G900" s="30"/>
      <c r="H900" s="30"/>
      <c r="I900" s="30"/>
      <c r="J900" s="30"/>
      <c r="K900" s="30"/>
      <c r="L900" s="30"/>
    </row>
    <row r="901" spans="3:12" x14ac:dyDescent="0.3">
      <c r="C901" s="30"/>
      <c r="D901" s="30"/>
      <c r="E901" s="30"/>
      <c r="F901" s="43"/>
      <c r="G901" s="30"/>
      <c r="H901" s="30"/>
      <c r="I901" s="30"/>
      <c r="J901" s="30"/>
      <c r="K901" s="30"/>
      <c r="L901" s="30"/>
    </row>
    <row r="902" spans="3:12" x14ac:dyDescent="0.3">
      <c r="C902" s="30"/>
      <c r="D902" s="30"/>
      <c r="E902" s="30"/>
      <c r="F902" s="43"/>
      <c r="G902" s="30"/>
      <c r="H902" s="30"/>
      <c r="I902" s="30"/>
      <c r="J902" s="30"/>
      <c r="K902" s="30"/>
      <c r="L902" s="30"/>
    </row>
    <row r="903" spans="3:12" x14ac:dyDescent="0.3">
      <c r="C903" s="30"/>
      <c r="D903" s="30"/>
      <c r="E903" s="30"/>
      <c r="F903" s="43"/>
      <c r="G903" s="30"/>
      <c r="H903" s="30"/>
      <c r="I903" s="30"/>
      <c r="J903" s="30"/>
      <c r="K903" s="30"/>
      <c r="L903" s="30"/>
    </row>
    <row r="904" spans="3:12" x14ac:dyDescent="0.3">
      <c r="C904" s="30"/>
      <c r="D904" s="30"/>
      <c r="E904" s="30"/>
      <c r="F904" s="43"/>
      <c r="G904" s="30"/>
      <c r="H904" s="30"/>
      <c r="I904" s="30"/>
      <c r="J904" s="30"/>
      <c r="K904" s="30"/>
      <c r="L904" s="30"/>
    </row>
    <row r="905" spans="3:12" x14ac:dyDescent="0.3">
      <c r="C905" s="30"/>
      <c r="D905" s="30"/>
      <c r="E905" s="30"/>
      <c r="F905" s="43"/>
      <c r="G905" s="30"/>
      <c r="H905" s="30"/>
      <c r="I905" s="30"/>
      <c r="J905" s="30"/>
      <c r="K905" s="30"/>
      <c r="L905" s="30"/>
    </row>
    <row r="906" spans="3:12" x14ac:dyDescent="0.3">
      <c r="C906" s="30"/>
      <c r="D906" s="30"/>
      <c r="E906" s="30"/>
      <c r="F906" s="43"/>
      <c r="G906" s="30"/>
      <c r="H906" s="30"/>
      <c r="I906" s="30"/>
      <c r="J906" s="30"/>
      <c r="K906" s="30"/>
      <c r="L906" s="30"/>
    </row>
    <row r="907" spans="3:12" x14ac:dyDescent="0.3">
      <c r="C907" s="30"/>
      <c r="D907" s="30"/>
      <c r="E907" s="30"/>
      <c r="F907" s="43"/>
      <c r="G907" s="30"/>
      <c r="H907" s="30"/>
      <c r="I907" s="30"/>
      <c r="J907" s="30"/>
      <c r="K907" s="30"/>
      <c r="L907" s="30"/>
    </row>
    <row r="908" spans="3:12" x14ac:dyDescent="0.3">
      <c r="C908" s="30"/>
      <c r="D908" s="30"/>
      <c r="E908" s="30"/>
      <c r="F908" s="43"/>
      <c r="G908" s="30"/>
      <c r="H908" s="30"/>
      <c r="I908" s="30"/>
      <c r="J908" s="30"/>
      <c r="K908" s="30"/>
      <c r="L908" s="30"/>
    </row>
    <row r="909" spans="3:12" x14ac:dyDescent="0.3">
      <c r="C909" s="30"/>
      <c r="D909" s="30"/>
      <c r="E909" s="30"/>
      <c r="F909" s="43"/>
      <c r="G909" s="30"/>
      <c r="H909" s="30"/>
      <c r="I909" s="30"/>
      <c r="J909" s="30"/>
      <c r="K909" s="30"/>
      <c r="L909" s="30"/>
    </row>
    <row r="910" spans="3:12" x14ac:dyDescent="0.3">
      <c r="C910" s="30"/>
      <c r="D910" s="30"/>
      <c r="E910" s="30"/>
      <c r="F910" s="43"/>
      <c r="G910" s="30"/>
      <c r="H910" s="30"/>
      <c r="I910" s="30"/>
      <c r="J910" s="30"/>
      <c r="K910" s="30"/>
      <c r="L910" s="30"/>
    </row>
    <row r="911" spans="3:12" x14ac:dyDescent="0.3">
      <c r="C911" s="30"/>
      <c r="D911" s="30"/>
      <c r="E911" s="30"/>
      <c r="F911" s="43"/>
      <c r="G911" s="30"/>
      <c r="H911" s="30"/>
      <c r="I911" s="30"/>
      <c r="J911" s="30"/>
      <c r="K911" s="30"/>
      <c r="L911" s="30"/>
    </row>
    <row r="912" spans="3:12" x14ac:dyDescent="0.3">
      <c r="C912" s="30"/>
      <c r="D912" s="30"/>
      <c r="E912" s="30"/>
      <c r="F912" s="43"/>
      <c r="G912" s="30"/>
      <c r="H912" s="30"/>
      <c r="I912" s="30"/>
      <c r="J912" s="30"/>
      <c r="K912" s="30"/>
      <c r="L912" s="30"/>
    </row>
    <row r="913" spans="3:12" x14ac:dyDescent="0.3">
      <c r="C913" s="30"/>
      <c r="D913" s="30"/>
      <c r="E913" s="30"/>
      <c r="F913" s="43"/>
      <c r="G913" s="30"/>
      <c r="H913" s="30"/>
      <c r="I913" s="30"/>
      <c r="J913" s="30"/>
      <c r="K913" s="30"/>
      <c r="L913" s="30"/>
    </row>
    <row r="914" spans="3:12" x14ac:dyDescent="0.3">
      <c r="C914" s="30"/>
      <c r="D914" s="30"/>
      <c r="E914" s="30"/>
      <c r="F914" s="43"/>
      <c r="G914" s="30"/>
      <c r="H914" s="30"/>
      <c r="I914" s="30"/>
      <c r="J914" s="30"/>
      <c r="K914" s="30"/>
      <c r="L914" s="30"/>
    </row>
    <row r="915" spans="3:12" x14ac:dyDescent="0.3">
      <c r="C915" s="30"/>
      <c r="D915" s="30"/>
      <c r="E915" s="30"/>
      <c r="F915" s="43"/>
      <c r="G915" s="30"/>
      <c r="H915" s="30"/>
      <c r="I915" s="30"/>
      <c r="J915" s="30"/>
      <c r="K915" s="30"/>
      <c r="L915" s="30"/>
    </row>
    <row r="916" spans="3:12" x14ac:dyDescent="0.3">
      <c r="C916" s="30"/>
      <c r="D916" s="30"/>
      <c r="E916" s="30"/>
      <c r="F916" s="43"/>
      <c r="G916" s="30"/>
      <c r="H916" s="30"/>
      <c r="I916" s="30"/>
      <c r="J916" s="30"/>
      <c r="K916" s="30"/>
      <c r="L916" s="30"/>
    </row>
    <row r="917" spans="3:12" x14ac:dyDescent="0.3">
      <c r="C917" s="30"/>
      <c r="D917" s="30"/>
      <c r="E917" s="30"/>
      <c r="F917" s="43"/>
      <c r="G917" s="30"/>
      <c r="H917" s="30"/>
      <c r="I917" s="30"/>
      <c r="J917" s="30"/>
      <c r="K917" s="30"/>
      <c r="L917" s="30"/>
    </row>
    <row r="918" spans="3:12" x14ac:dyDescent="0.3">
      <c r="C918" s="30"/>
      <c r="D918" s="30"/>
      <c r="E918" s="30"/>
      <c r="F918" s="43"/>
      <c r="G918" s="30"/>
      <c r="H918" s="30"/>
      <c r="I918" s="30"/>
      <c r="J918" s="30"/>
      <c r="K918" s="30"/>
      <c r="L918" s="30"/>
    </row>
    <row r="919" spans="3:12" x14ac:dyDescent="0.3">
      <c r="C919" s="30"/>
      <c r="D919" s="30"/>
      <c r="E919" s="30"/>
      <c r="F919" s="43"/>
      <c r="G919" s="30"/>
      <c r="H919" s="30"/>
      <c r="I919" s="30"/>
      <c r="J919" s="30"/>
      <c r="K919" s="30"/>
      <c r="L919" s="30"/>
    </row>
    <row r="920" spans="3:12" x14ac:dyDescent="0.3">
      <c r="C920" s="30"/>
      <c r="D920" s="30"/>
      <c r="E920" s="30"/>
      <c r="F920" s="43"/>
      <c r="G920" s="30"/>
      <c r="H920" s="30"/>
      <c r="I920" s="30"/>
      <c r="J920" s="30"/>
      <c r="K920" s="30"/>
      <c r="L920" s="30"/>
    </row>
    <row r="921" spans="3:12" x14ac:dyDescent="0.3">
      <c r="C921" s="30"/>
      <c r="D921" s="30"/>
      <c r="E921" s="30"/>
      <c r="F921" s="43"/>
      <c r="G921" s="30"/>
      <c r="H921" s="30"/>
      <c r="I921" s="30"/>
      <c r="J921" s="30"/>
      <c r="K921" s="30"/>
      <c r="L921" s="30"/>
    </row>
    <row r="922" spans="3:12" x14ac:dyDescent="0.3">
      <c r="C922" s="30"/>
      <c r="D922" s="30"/>
      <c r="E922" s="30"/>
      <c r="F922" s="43"/>
      <c r="G922" s="30"/>
      <c r="H922" s="30"/>
      <c r="I922" s="30"/>
      <c r="J922" s="30"/>
      <c r="K922" s="30"/>
      <c r="L922" s="30"/>
    </row>
    <row r="923" spans="3:12" x14ac:dyDescent="0.3">
      <c r="C923" s="30"/>
      <c r="D923" s="30"/>
      <c r="E923" s="30"/>
      <c r="F923" s="43"/>
      <c r="G923" s="30"/>
      <c r="H923" s="30"/>
      <c r="I923" s="30"/>
      <c r="J923" s="30"/>
      <c r="K923" s="30"/>
      <c r="L923" s="30"/>
    </row>
    <row r="924" spans="3:12" x14ac:dyDescent="0.3">
      <c r="C924" s="30"/>
      <c r="D924" s="30"/>
      <c r="E924" s="30"/>
      <c r="F924" s="43"/>
      <c r="G924" s="30"/>
      <c r="H924" s="30"/>
      <c r="I924" s="30"/>
      <c r="J924" s="30"/>
      <c r="K924" s="30"/>
      <c r="L924" s="30"/>
    </row>
    <row r="925" spans="3:12" x14ac:dyDescent="0.3">
      <c r="C925" s="30"/>
      <c r="D925" s="30"/>
      <c r="E925" s="30"/>
      <c r="F925" s="43"/>
      <c r="G925" s="30"/>
      <c r="H925" s="30"/>
      <c r="I925" s="30"/>
      <c r="J925" s="30"/>
      <c r="K925" s="30"/>
      <c r="L925" s="30"/>
    </row>
    <row r="926" spans="3:12" x14ac:dyDescent="0.3">
      <c r="C926" s="30"/>
      <c r="D926" s="30"/>
      <c r="E926" s="30"/>
      <c r="F926" s="43"/>
      <c r="G926" s="30"/>
      <c r="H926" s="30"/>
      <c r="I926" s="30"/>
      <c r="J926" s="30"/>
      <c r="K926" s="30"/>
      <c r="L926" s="30"/>
    </row>
    <row r="927" spans="3:12" x14ac:dyDescent="0.3">
      <c r="C927" s="30"/>
      <c r="D927" s="30"/>
      <c r="E927" s="30"/>
      <c r="F927" s="43"/>
      <c r="G927" s="30"/>
      <c r="H927" s="30"/>
      <c r="I927" s="30"/>
      <c r="J927" s="30"/>
      <c r="K927" s="30"/>
      <c r="L927" s="30"/>
    </row>
    <row r="928" spans="3:12" x14ac:dyDescent="0.3">
      <c r="C928" s="30"/>
      <c r="D928" s="30"/>
      <c r="E928" s="30"/>
      <c r="F928" s="43"/>
      <c r="G928" s="30"/>
      <c r="H928" s="30"/>
      <c r="I928" s="30"/>
      <c r="J928" s="30"/>
      <c r="K928" s="30"/>
      <c r="L928" s="30"/>
    </row>
    <row r="929" spans="3:12" x14ac:dyDescent="0.3">
      <c r="C929" s="30"/>
      <c r="D929" s="30"/>
      <c r="E929" s="30"/>
      <c r="F929" s="43"/>
      <c r="G929" s="30"/>
      <c r="H929" s="30"/>
      <c r="I929" s="30"/>
      <c r="J929" s="30"/>
      <c r="K929" s="30"/>
      <c r="L929" s="30"/>
    </row>
    <row r="930" spans="3:12" x14ac:dyDescent="0.3">
      <c r="C930" s="30"/>
      <c r="D930" s="30"/>
      <c r="E930" s="30"/>
      <c r="F930" s="43"/>
      <c r="G930" s="30"/>
      <c r="H930" s="30"/>
      <c r="I930" s="30"/>
      <c r="J930" s="30"/>
      <c r="K930" s="30"/>
      <c r="L930" s="30"/>
    </row>
    <row r="931" spans="3:12" x14ac:dyDescent="0.3">
      <c r="C931" s="30"/>
      <c r="D931" s="30"/>
      <c r="E931" s="30"/>
      <c r="F931" s="43"/>
      <c r="G931" s="30"/>
      <c r="H931" s="30"/>
      <c r="I931" s="30"/>
      <c r="J931" s="30"/>
      <c r="K931" s="30"/>
      <c r="L931" s="30"/>
    </row>
    <row r="932" spans="3:12" x14ac:dyDescent="0.3">
      <c r="C932" s="30"/>
      <c r="D932" s="30"/>
      <c r="E932" s="30"/>
      <c r="F932" s="43"/>
      <c r="G932" s="30"/>
      <c r="H932" s="30"/>
      <c r="I932" s="30"/>
      <c r="J932" s="30"/>
      <c r="K932" s="30"/>
      <c r="L932" s="30"/>
    </row>
    <row r="933" spans="3:12" x14ac:dyDescent="0.3">
      <c r="C933" s="30"/>
      <c r="D933" s="30"/>
      <c r="E933" s="30"/>
      <c r="F933" s="43"/>
      <c r="G933" s="30"/>
      <c r="H933" s="30"/>
      <c r="I933" s="30"/>
      <c r="J933" s="30"/>
      <c r="K933" s="30"/>
      <c r="L933" s="30"/>
    </row>
    <row r="934" spans="3:12" x14ac:dyDescent="0.3">
      <c r="C934" s="30"/>
      <c r="D934" s="30"/>
      <c r="E934" s="30"/>
      <c r="F934" s="43"/>
      <c r="G934" s="30"/>
      <c r="H934" s="30"/>
      <c r="I934" s="30"/>
      <c r="J934" s="30"/>
      <c r="K934" s="30"/>
      <c r="L934" s="30"/>
    </row>
    <row r="935" spans="3:12" x14ac:dyDescent="0.3">
      <c r="C935" s="30"/>
      <c r="D935" s="30"/>
      <c r="E935" s="30"/>
      <c r="F935" s="43"/>
      <c r="G935" s="30"/>
      <c r="H935" s="30"/>
      <c r="I935" s="30"/>
      <c r="J935" s="30"/>
      <c r="K935" s="30"/>
      <c r="L935" s="30"/>
    </row>
    <row r="936" spans="3:12" x14ac:dyDescent="0.3">
      <c r="C936" s="30"/>
      <c r="D936" s="30"/>
      <c r="E936" s="30"/>
      <c r="F936" s="43"/>
      <c r="G936" s="30"/>
      <c r="H936" s="30"/>
      <c r="I936" s="30"/>
      <c r="J936" s="30"/>
      <c r="K936" s="30"/>
      <c r="L936" s="30"/>
    </row>
    <row r="937" spans="3:12" x14ac:dyDescent="0.3">
      <c r="C937" s="30"/>
      <c r="D937" s="30"/>
      <c r="E937" s="30"/>
      <c r="F937" s="43"/>
      <c r="G937" s="30"/>
      <c r="H937" s="30"/>
      <c r="I937" s="30"/>
      <c r="J937" s="30"/>
      <c r="K937" s="30"/>
      <c r="L937" s="30"/>
    </row>
    <row r="938" spans="3:12" x14ac:dyDescent="0.3">
      <c r="C938" s="30"/>
      <c r="D938" s="30"/>
      <c r="E938" s="30"/>
      <c r="F938" s="43"/>
      <c r="G938" s="30"/>
      <c r="H938" s="30"/>
      <c r="I938" s="30"/>
      <c r="J938" s="30"/>
      <c r="K938" s="30"/>
      <c r="L938" s="30"/>
    </row>
    <row r="939" spans="3:12" x14ac:dyDescent="0.3">
      <c r="C939" s="30"/>
      <c r="D939" s="30"/>
      <c r="E939" s="30"/>
      <c r="F939" s="43"/>
      <c r="G939" s="30"/>
      <c r="H939" s="30"/>
      <c r="I939" s="30"/>
      <c r="J939" s="30"/>
      <c r="K939" s="30"/>
      <c r="L939" s="30"/>
    </row>
    <row r="940" spans="3:12" x14ac:dyDescent="0.3">
      <c r="C940" s="30"/>
      <c r="D940" s="30"/>
      <c r="E940" s="30"/>
      <c r="F940" s="43"/>
      <c r="G940" s="30"/>
      <c r="H940" s="30"/>
      <c r="I940" s="30"/>
      <c r="J940" s="30"/>
      <c r="K940" s="30"/>
      <c r="L940" s="30"/>
    </row>
    <row r="941" spans="3:12" x14ac:dyDescent="0.3">
      <c r="C941" s="30"/>
      <c r="D941" s="30"/>
      <c r="E941" s="30"/>
      <c r="F941" s="43"/>
      <c r="G941" s="30"/>
      <c r="H941" s="30"/>
      <c r="I941" s="30"/>
      <c r="J941" s="30"/>
      <c r="K941" s="30"/>
      <c r="L941" s="30"/>
    </row>
    <row r="942" spans="3:12" x14ac:dyDescent="0.3">
      <c r="C942" s="30"/>
      <c r="D942" s="30"/>
      <c r="E942" s="30"/>
      <c r="F942" s="43"/>
      <c r="G942" s="30"/>
      <c r="H942" s="30"/>
      <c r="I942" s="30"/>
      <c r="J942" s="30"/>
      <c r="K942" s="30"/>
      <c r="L942" s="30"/>
    </row>
    <row r="943" spans="3:12" x14ac:dyDescent="0.3">
      <c r="C943" s="30"/>
      <c r="D943" s="30"/>
      <c r="E943" s="30"/>
      <c r="F943" s="43"/>
      <c r="G943" s="30"/>
      <c r="H943" s="30"/>
      <c r="I943" s="30"/>
      <c r="J943" s="30"/>
      <c r="K943" s="30"/>
      <c r="L943" s="30"/>
    </row>
    <row r="944" spans="3:12" x14ac:dyDescent="0.3">
      <c r="C944" s="30"/>
      <c r="D944" s="30"/>
      <c r="E944" s="30"/>
      <c r="F944" s="43"/>
      <c r="G944" s="30"/>
      <c r="H944" s="30"/>
      <c r="I944" s="30"/>
      <c r="J944" s="30"/>
      <c r="K944" s="30"/>
      <c r="L944" s="30"/>
    </row>
    <row r="945" spans="3:12" x14ac:dyDescent="0.3">
      <c r="C945" s="30"/>
      <c r="D945" s="30"/>
      <c r="E945" s="30"/>
      <c r="F945" s="43"/>
      <c r="G945" s="30"/>
      <c r="H945" s="30"/>
      <c r="I945" s="30"/>
      <c r="J945" s="30"/>
      <c r="K945" s="30"/>
      <c r="L945" s="30"/>
    </row>
    <row r="946" spans="3:12" x14ac:dyDescent="0.3">
      <c r="C946" s="30"/>
      <c r="D946" s="30"/>
      <c r="E946" s="30"/>
      <c r="F946" s="43"/>
      <c r="G946" s="30"/>
      <c r="H946" s="30"/>
      <c r="I946" s="30"/>
      <c r="J946" s="30"/>
      <c r="K946" s="30"/>
      <c r="L946" s="30"/>
    </row>
    <row r="947" spans="3:12" x14ac:dyDescent="0.3">
      <c r="C947" s="30"/>
      <c r="D947" s="30"/>
      <c r="E947" s="30"/>
      <c r="F947" s="43"/>
      <c r="G947" s="30"/>
      <c r="H947" s="30"/>
      <c r="I947" s="30"/>
      <c r="J947" s="30"/>
      <c r="K947" s="30"/>
      <c r="L947" s="30"/>
    </row>
    <row r="948" spans="3:12" x14ac:dyDescent="0.3">
      <c r="C948" s="30"/>
      <c r="D948" s="30"/>
      <c r="E948" s="30"/>
      <c r="F948" s="43"/>
      <c r="G948" s="30"/>
      <c r="H948" s="30"/>
      <c r="I948" s="30"/>
      <c r="J948" s="30"/>
      <c r="K948" s="30"/>
      <c r="L948" s="30"/>
    </row>
    <row r="949" spans="3:12" x14ac:dyDescent="0.3">
      <c r="C949" s="30"/>
      <c r="D949" s="30"/>
      <c r="E949" s="30"/>
      <c r="F949" s="43"/>
      <c r="G949" s="30"/>
      <c r="H949" s="30"/>
      <c r="I949" s="30"/>
      <c r="J949" s="30"/>
      <c r="K949" s="30"/>
      <c r="L949" s="30"/>
    </row>
    <row r="950" spans="3:12" x14ac:dyDescent="0.3">
      <c r="C950" s="30"/>
      <c r="D950" s="30"/>
      <c r="E950" s="30"/>
      <c r="F950" s="43"/>
      <c r="G950" s="30"/>
      <c r="H950" s="30"/>
      <c r="I950" s="30"/>
      <c r="J950" s="30"/>
      <c r="K950" s="30"/>
      <c r="L950" s="30"/>
    </row>
    <row r="951" spans="3:12" x14ac:dyDescent="0.3">
      <c r="C951" s="30"/>
      <c r="D951" s="30"/>
      <c r="E951" s="30"/>
      <c r="F951" s="43"/>
      <c r="G951" s="30"/>
      <c r="H951" s="30"/>
      <c r="I951" s="30"/>
      <c r="J951" s="30"/>
      <c r="K951" s="30"/>
      <c r="L951" s="30"/>
    </row>
    <row r="952" spans="3:12" x14ac:dyDescent="0.3">
      <c r="C952" s="30"/>
      <c r="D952" s="30"/>
      <c r="E952" s="30"/>
      <c r="F952" s="43"/>
      <c r="G952" s="30"/>
      <c r="H952" s="30"/>
      <c r="I952" s="30"/>
      <c r="J952" s="30"/>
      <c r="K952" s="30"/>
      <c r="L952" s="30"/>
    </row>
    <row r="953" spans="3:12" x14ac:dyDescent="0.3">
      <c r="C953" s="30"/>
      <c r="D953" s="30"/>
      <c r="E953" s="30"/>
      <c r="F953" s="43"/>
      <c r="G953" s="30"/>
      <c r="H953" s="30"/>
      <c r="I953" s="30"/>
      <c r="J953" s="30"/>
      <c r="K953" s="30"/>
      <c r="L953" s="30"/>
    </row>
    <row r="954" spans="3:12" x14ac:dyDescent="0.3">
      <c r="C954" s="30"/>
      <c r="D954" s="30"/>
      <c r="E954" s="30"/>
      <c r="F954" s="43"/>
      <c r="G954" s="30"/>
      <c r="H954" s="30"/>
      <c r="I954" s="30"/>
      <c r="J954" s="30"/>
      <c r="K954" s="30"/>
      <c r="L954" s="30"/>
    </row>
    <row r="955" spans="3:12" x14ac:dyDescent="0.3">
      <c r="C955" s="30"/>
      <c r="D955" s="30"/>
      <c r="E955" s="30"/>
      <c r="F955" s="43"/>
      <c r="G955" s="30"/>
      <c r="H955" s="30"/>
      <c r="I955" s="30"/>
      <c r="J955" s="30"/>
      <c r="K955" s="30"/>
      <c r="L955" s="30"/>
    </row>
    <row r="956" spans="3:12" x14ac:dyDescent="0.3">
      <c r="C956" s="30"/>
      <c r="D956" s="30"/>
      <c r="E956" s="30"/>
      <c r="F956" s="43"/>
      <c r="G956" s="30"/>
      <c r="H956" s="30"/>
      <c r="I956" s="30"/>
      <c r="J956" s="30"/>
      <c r="K956" s="30"/>
      <c r="L956" s="30"/>
    </row>
    <row r="957" spans="3:12" x14ac:dyDescent="0.3">
      <c r="C957" s="30"/>
      <c r="D957" s="30"/>
      <c r="E957" s="30"/>
      <c r="F957" s="43"/>
      <c r="G957" s="30"/>
      <c r="H957" s="30"/>
      <c r="I957" s="30"/>
      <c r="J957" s="30"/>
      <c r="K957" s="30"/>
      <c r="L957" s="30"/>
    </row>
    <row r="958" spans="3:12" x14ac:dyDescent="0.3">
      <c r="C958" s="30"/>
      <c r="D958" s="30"/>
      <c r="E958" s="30"/>
      <c r="F958" s="43"/>
      <c r="G958" s="30"/>
      <c r="H958" s="30"/>
      <c r="I958" s="30"/>
      <c r="J958" s="30"/>
      <c r="K958" s="30"/>
      <c r="L958" s="30"/>
    </row>
    <row r="959" spans="3:12" x14ac:dyDescent="0.3">
      <c r="C959" s="30"/>
      <c r="D959" s="30"/>
      <c r="E959" s="30"/>
      <c r="F959" s="43"/>
      <c r="G959" s="30"/>
      <c r="H959" s="30"/>
      <c r="I959" s="30"/>
      <c r="J959" s="30"/>
      <c r="K959" s="30"/>
      <c r="L959" s="30"/>
    </row>
    <row r="960" spans="3:12" x14ac:dyDescent="0.3">
      <c r="C960" s="30"/>
      <c r="D960" s="30"/>
      <c r="E960" s="30"/>
      <c r="F960" s="43"/>
      <c r="G960" s="30"/>
      <c r="H960" s="30"/>
      <c r="I960" s="30"/>
      <c r="J960" s="30"/>
      <c r="K960" s="30"/>
      <c r="L960" s="30"/>
    </row>
    <row r="961" spans="3:12" x14ac:dyDescent="0.3">
      <c r="C961" s="30"/>
      <c r="D961" s="30"/>
      <c r="E961" s="30"/>
      <c r="F961" s="43"/>
      <c r="G961" s="30"/>
      <c r="H961" s="30"/>
      <c r="I961" s="30"/>
      <c r="J961" s="30"/>
      <c r="K961" s="30"/>
      <c r="L961" s="30"/>
    </row>
    <row r="962" spans="3:12" x14ac:dyDescent="0.3">
      <c r="C962" s="30"/>
      <c r="D962" s="30"/>
      <c r="E962" s="30"/>
      <c r="F962" s="43"/>
      <c r="G962" s="30"/>
      <c r="H962" s="30"/>
      <c r="I962" s="30"/>
      <c r="J962" s="30"/>
      <c r="K962" s="30"/>
      <c r="L962" s="30"/>
    </row>
    <row r="963" spans="3:12" x14ac:dyDescent="0.3">
      <c r="C963" s="30"/>
      <c r="D963" s="30"/>
      <c r="E963" s="30"/>
      <c r="F963" s="43"/>
      <c r="G963" s="30"/>
      <c r="H963" s="30"/>
      <c r="I963" s="30"/>
      <c r="J963" s="30"/>
      <c r="K963" s="30"/>
      <c r="L963" s="30"/>
    </row>
    <row r="964" spans="3:12" x14ac:dyDescent="0.3">
      <c r="C964" s="30"/>
      <c r="D964" s="30"/>
      <c r="E964" s="30"/>
      <c r="F964" s="43"/>
      <c r="G964" s="30"/>
      <c r="H964" s="30"/>
      <c r="I964" s="30"/>
      <c r="J964" s="30"/>
      <c r="K964" s="30"/>
      <c r="L964" s="30"/>
    </row>
    <row r="965" spans="3:12" x14ac:dyDescent="0.3">
      <c r="C965" s="30"/>
      <c r="D965" s="30"/>
      <c r="E965" s="30"/>
      <c r="F965" s="43"/>
      <c r="G965" s="30"/>
      <c r="H965" s="30"/>
      <c r="I965" s="30"/>
      <c r="J965" s="30"/>
      <c r="K965" s="30"/>
      <c r="L965" s="30"/>
    </row>
    <row r="966" spans="3:12" x14ac:dyDescent="0.3">
      <c r="C966" s="30"/>
      <c r="D966" s="30"/>
      <c r="E966" s="30"/>
      <c r="F966" s="43"/>
      <c r="G966" s="30"/>
      <c r="H966" s="30"/>
      <c r="I966" s="30"/>
      <c r="J966" s="30"/>
      <c r="K966" s="30"/>
      <c r="L966" s="30"/>
    </row>
    <row r="967" spans="3:12" x14ac:dyDescent="0.3">
      <c r="C967" s="30"/>
      <c r="D967" s="30"/>
      <c r="E967" s="30"/>
      <c r="F967" s="43"/>
      <c r="G967" s="30"/>
      <c r="H967" s="30"/>
      <c r="I967" s="30"/>
      <c r="J967" s="30"/>
      <c r="K967" s="30"/>
      <c r="L967" s="30"/>
    </row>
    <row r="968" spans="3:12" x14ac:dyDescent="0.3">
      <c r="C968" s="30"/>
      <c r="D968" s="30"/>
      <c r="E968" s="30"/>
      <c r="F968" s="43"/>
      <c r="G968" s="30"/>
      <c r="H968" s="30"/>
      <c r="I968" s="30"/>
      <c r="J968" s="30"/>
      <c r="K968" s="30"/>
      <c r="L968" s="30"/>
    </row>
    <row r="969" spans="3:12" x14ac:dyDescent="0.3">
      <c r="C969" s="30"/>
      <c r="D969" s="30"/>
      <c r="E969" s="30"/>
      <c r="F969" s="43"/>
      <c r="G969" s="30"/>
      <c r="H969" s="30"/>
      <c r="I969" s="30"/>
      <c r="J969" s="30"/>
      <c r="K969" s="30"/>
      <c r="L969" s="30"/>
    </row>
    <row r="970" spans="3:12" x14ac:dyDescent="0.3">
      <c r="C970" s="30"/>
      <c r="D970" s="30"/>
      <c r="E970" s="30"/>
      <c r="F970" s="43"/>
      <c r="G970" s="30"/>
      <c r="H970" s="30"/>
      <c r="I970" s="30"/>
      <c r="J970" s="30"/>
      <c r="K970" s="30"/>
      <c r="L970" s="30"/>
    </row>
    <row r="971" spans="3:12" x14ac:dyDescent="0.3">
      <c r="C971" s="30"/>
      <c r="D971" s="30"/>
      <c r="E971" s="30"/>
      <c r="F971" s="43"/>
      <c r="G971" s="30"/>
      <c r="H971" s="30"/>
      <c r="I971" s="30"/>
      <c r="J971" s="30"/>
      <c r="K971" s="30"/>
      <c r="L971" s="30"/>
    </row>
    <row r="972" spans="3:12" x14ac:dyDescent="0.3">
      <c r="C972" s="30"/>
      <c r="D972" s="30"/>
      <c r="E972" s="30"/>
      <c r="F972" s="43"/>
      <c r="G972" s="30"/>
      <c r="H972" s="30"/>
      <c r="I972" s="30"/>
      <c r="J972" s="30"/>
      <c r="K972" s="30"/>
      <c r="L972" s="30"/>
    </row>
    <row r="973" spans="3:12" x14ac:dyDescent="0.3">
      <c r="C973" s="30"/>
      <c r="D973" s="30"/>
      <c r="E973" s="30"/>
      <c r="F973" s="43"/>
      <c r="G973" s="30"/>
      <c r="H973" s="30"/>
      <c r="I973" s="30"/>
      <c r="J973" s="30"/>
      <c r="K973" s="30"/>
      <c r="L973" s="30"/>
    </row>
    <row r="974" spans="3:12" x14ac:dyDescent="0.3">
      <c r="C974" s="30"/>
      <c r="D974" s="30"/>
      <c r="E974" s="30"/>
      <c r="F974" s="43"/>
      <c r="G974" s="30"/>
      <c r="H974" s="30"/>
      <c r="I974" s="30"/>
      <c r="J974" s="30"/>
      <c r="K974" s="30"/>
      <c r="L974" s="30"/>
    </row>
    <row r="975" spans="3:12" x14ac:dyDescent="0.3">
      <c r="C975" s="30"/>
      <c r="D975" s="30"/>
      <c r="E975" s="30"/>
      <c r="F975" s="43"/>
      <c r="G975" s="30"/>
      <c r="H975" s="30"/>
      <c r="I975" s="30"/>
      <c r="J975" s="30"/>
      <c r="K975" s="30"/>
      <c r="L975" s="30"/>
    </row>
    <row r="976" spans="3:12" x14ac:dyDescent="0.3">
      <c r="C976" s="30"/>
      <c r="D976" s="30"/>
      <c r="E976" s="30"/>
      <c r="F976" s="43"/>
      <c r="G976" s="30"/>
      <c r="H976" s="30"/>
      <c r="I976" s="30"/>
      <c r="J976" s="30"/>
      <c r="K976" s="30"/>
      <c r="L976" s="30"/>
    </row>
    <row r="977" spans="3:12" x14ac:dyDescent="0.3">
      <c r="C977" s="30"/>
      <c r="D977" s="30"/>
      <c r="E977" s="30"/>
      <c r="F977" s="43"/>
      <c r="G977" s="30"/>
      <c r="H977" s="30"/>
      <c r="I977" s="30"/>
      <c r="J977" s="30"/>
      <c r="K977" s="30"/>
      <c r="L977" s="30"/>
    </row>
    <row r="978" spans="3:12" x14ac:dyDescent="0.3">
      <c r="C978" s="30"/>
      <c r="D978" s="30"/>
      <c r="E978" s="30"/>
      <c r="F978" s="43"/>
      <c r="G978" s="30"/>
      <c r="H978" s="30"/>
      <c r="I978" s="30"/>
      <c r="J978" s="30"/>
      <c r="K978" s="30"/>
      <c r="L978" s="30"/>
    </row>
    <row r="979" spans="3:12" x14ac:dyDescent="0.3">
      <c r="C979" s="30"/>
      <c r="D979" s="30"/>
      <c r="E979" s="30"/>
      <c r="F979" s="43"/>
      <c r="G979" s="30"/>
      <c r="H979" s="30"/>
      <c r="I979" s="30"/>
      <c r="J979" s="30"/>
      <c r="K979" s="30"/>
      <c r="L979" s="30"/>
    </row>
    <row r="980" spans="3:12" x14ac:dyDescent="0.3">
      <c r="C980" s="30"/>
      <c r="D980" s="30"/>
      <c r="E980" s="30"/>
      <c r="F980" s="43"/>
      <c r="G980" s="30"/>
      <c r="H980" s="30"/>
      <c r="I980" s="30"/>
      <c r="J980" s="30"/>
      <c r="K980" s="30"/>
      <c r="L980" s="30"/>
    </row>
    <row r="981" spans="3:12" x14ac:dyDescent="0.3">
      <c r="C981" s="30"/>
      <c r="D981" s="30"/>
      <c r="E981" s="30"/>
      <c r="F981" s="43"/>
      <c r="G981" s="30"/>
      <c r="H981" s="30"/>
      <c r="I981" s="30"/>
      <c r="J981" s="30"/>
      <c r="K981" s="30"/>
      <c r="L981" s="30"/>
    </row>
    <row r="982" spans="3:12" x14ac:dyDescent="0.3">
      <c r="C982" s="30"/>
      <c r="D982" s="30"/>
      <c r="E982" s="30"/>
      <c r="F982" s="43"/>
      <c r="G982" s="30"/>
      <c r="H982" s="30"/>
      <c r="I982" s="30"/>
      <c r="J982" s="30"/>
      <c r="K982" s="30"/>
      <c r="L982" s="30"/>
    </row>
    <row r="983" spans="3:12" x14ac:dyDescent="0.3">
      <c r="C983" s="30"/>
      <c r="D983" s="30"/>
      <c r="E983" s="30"/>
      <c r="F983" s="43"/>
      <c r="G983" s="30"/>
      <c r="H983" s="30"/>
      <c r="I983" s="30"/>
      <c r="J983" s="30"/>
      <c r="K983" s="30"/>
      <c r="L983" s="30"/>
    </row>
    <row r="984" spans="3:12" x14ac:dyDescent="0.3">
      <c r="C984" s="30"/>
      <c r="D984" s="30"/>
      <c r="E984" s="30"/>
      <c r="F984" s="43"/>
      <c r="G984" s="30"/>
      <c r="H984" s="30"/>
      <c r="I984" s="30"/>
      <c r="J984" s="30"/>
      <c r="K984" s="30"/>
      <c r="L984" s="30"/>
    </row>
    <row r="985" spans="3:12" x14ac:dyDescent="0.3">
      <c r="C985" s="30"/>
      <c r="D985" s="30"/>
      <c r="E985" s="30"/>
      <c r="F985" s="43"/>
      <c r="G985" s="30"/>
      <c r="H985" s="30"/>
      <c r="I985" s="30"/>
      <c r="J985" s="30"/>
      <c r="K985" s="30"/>
      <c r="L985" s="30"/>
    </row>
    <row r="986" spans="3:12" x14ac:dyDescent="0.3">
      <c r="C986" s="30"/>
      <c r="D986" s="30"/>
      <c r="E986" s="30"/>
      <c r="F986" s="43"/>
      <c r="G986" s="30"/>
      <c r="H986" s="30"/>
      <c r="I986" s="30"/>
      <c r="J986" s="30"/>
      <c r="K986" s="30"/>
      <c r="L986" s="30"/>
    </row>
    <row r="987" spans="3:12" x14ac:dyDescent="0.3">
      <c r="C987" s="30"/>
      <c r="D987" s="30"/>
      <c r="E987" s="30"/>
      <c r="F987" s="43"/>
      <c r="G987" s="30"/>
      <c r="H987" s="30"/>
      <c r="I987" s="30"/>
      <c r="J987" s="30"/>
      <c r="K987" s="30"/>
      <c r="L987" s="30"/>
    </row>
    <row r="988" spans="3:12" x14ac:dyDescent="0.3">
      <c r="C988" s="30"/>
      <c r="D988" s="30"/>
      <c r="E988" s="30"/>
      <c r="F988" s="43"/>
      <c r="G988" s="30"/>
      <c r="H988" s="30"/>
      <c r="I988" s="30"/>
      <c r="J988" s="30"/>
      <c r="K988" s="30"/>
      <c r="L988" s="30"/>
    </row>
    <row r="989" spans="3:12" x14ac:dyDescent="0.3">
      <c r="C989" s="30"/>
      <c r="D989" s="30"/>
      <c r="E989" s="30"/>
      <c r="F989" s="43"/>
      <c r="G989" s="30"/>
      <c r="H989" s="30"/>
      <c r="I989" s="30"/>
      <c r="J989" s="30"/>
      <c r="K989" s="30"/>
      <c r="L989" s="30"/>
    </row>
    <row r="990" spans="3:12" x14ac:dyDescent="0.3">
      <c r="C990" s="30"/>
      <c r="D990" s="30"/>
      <c r="E990" s="30"/>
      <c r="F990" s="43"/>
      <c r="G990" s="30"/>
      <c r="H990" s="30"/>
      <c r="I990" s="30"/>
      <c r="J990" s="30"/>
      <c r="K990" s="30"/>
      <c r="L990" s="30"/>
    </row>
    <row r="991" spans="3:12" x14ac:dyDescent="0.3">
      <c r="C991" s="30"/>
      <c r="D991" s="30"/>
      <c r="E991" s="30"/>
      <c r="F991" s="43"/>
      <c r="G991" s="30"/>
      <c r="H991" s="30"/>
      <c r="I991" s="30"/>
      <c r="J991" s="30"/>
      <c r="K991" s="30"/>
      <c r="L991" s="30"/>
    </row>
    <row r="992" spans="3:12" x14ac:dyDescent="0.3">
      <c r="C992" s="30"/>
      <c r="D992" s="30"/>
      <c r="E992" s="30"/>
      <c r="F992" s="43"/>
      <c r="G992" s="30"/>
      <c r="H992" s="30"/>
      <c r="I992" s="30"/>
      <c r="J992" s="30"/>
      <c r="K992" s="30"/>
      <c r="L992" s="30"/>
    </row>
    <row r="993" spans="3:12" x14ac:dyDescent="0.3">
      <c r="C993" s="30"/>
      <c r="D993" s="30"/>
      <c r="E993" s="30"/>
      <c r="F993" s="43"/>
      <c r="G993" s="30"/>
      <c r="H993" s="30"/>
      <c r="I993" s="30"/>
      <c r="J993" s="30"/>
      <c r="K993" s="30"/>
      <c r="L993" s="30"/>
    </row>
    <row r="994" spans="3:12" x14ac:dyDescent="0.3">
      <c r="C994" s="30"/>
      <c r="D994" s="30"/>
      <c r="E994" s="30"/>
      <c r="F994" s="43"/>
      <c r="G994" s="30"/>
      <c r="H994" s="30"/>
      <c r="I994" s="30"/>
      <c r="J994" s="30"/>
      <c r="K994" s="30"/>
      <c r="L994" s="30"/>
    </row>
    <row r="995" spans="3:12" x14ac:dyDescent="0.3">
      <c r="C995" s="30"/>
      <c r="D995" s="30"/>
      <c r="E995" s="30"/>
      <c r="F995" s="43"/>
      <c r="G995" s="30"/>
      <c r="H995" s="30"/>
      <c r="I995" s="30"/>
      <c r="J995" s="30"/>
      <c r="K995" s="30"/>
      <c r="L995" s="30"/>
    </row>
    <row r="996" spans="3:12" x14ac:dyDescent="0.3">
      <c r="C996" s="30"/>
      <c r="D996" s="30"/>
      <c r="E996" s="30"/>
      <c r="F996" s="43"/>
      <c r="G996" s="30"/>
      <c r="H996" s="30"/>
      <c r="I996" s="30"/>
      <c r="J996" s="30"/>
      <c r="K996" s="30"/>
      <c r="L996" s="30"/>
    </row>
    <row r="997" spans="3:12" x14ac:dyDescent="0.3">
      <c r="C997" s="30"/>
      <c r="D997" s="30"/>
      <c r="E997" s="30"/>
      <c r="F997" s="43"/>
      <c r="G997" s="30"/>
      <c r="H997" s="30"/>
      <c r="I997" s="30"/>
      <c r="J997" s="30"/>
      <c r="K997" s="30"/>
      <c r="L997" s="30"/>
    </row>
    <row r="998" spans="3:12" x14ac:dyDescent="0.3">
      <c r="C998" s="30"/>
      <c r="D998" s="30"/>
      <c r="E998" s="30"/>
      <c r="F998" s="43"/>
      <c r="G998" s="30"/>
      <c r="H998" s="30"/>
      <c r="I998" s="30"/>
      <c r="J998" s="30"/>
      <c r="K998" s="30"/>
      <c r="L998" s="30"/>
    </row>
    <row r="999" spans="3:12" x14ac:dyDescent="0.3">
      <c r="C999" s="30"/>
      <c r="D999" s="30"/>
      <c r="E999" s="30"/>
      <c r="F999" s="43"/>
      <c r="G999" s="30"/>
      <c r="H999" s="30"/>
      <c r="I999" s="30"/>
      <c r="J999" s="30"/>
      <c r="K999" s="30"/>
      <c r="L999" s="30"/>
    </row>
    <row r="1000" spans="3:12" x14ac:dyDescent="0.3">
      <c r="C1000" s="30"/>
      <c r="D1000" s="30"/>
      <c r="E1000" s="30"/>
      <c r="F1000" s="43"/>
      <c r="G1000" s="30"/>
      <c r="H1000" s="30"/>
      <c r="I1000" s="30"/>
      <c r="J1000" s="30"/>
      <c r="K1000" s="30"/>
      <c r="L1000" s="30"/>
    </row>
    <row r="1001" spans="3:12" x14ac:dyDescent="0.3">
      <c r="C1001" s="30"/>
      <c r="D1001" s="30"/>
      <c r="E1001" s="30"/>
      <c r="F1001" s="43"/>
      <c r="G1001" s="30"/>
      <c r="H1001" s="30"/>
      <c r="I1001" s="30"/>
      <c r="J1001" s="30"/>
      <c r="K1001" s="30"/>
      <c r="L1001" s="30"/>
    </row>
    <row r="1002" spans="3:12" x14ac:dyDescent="0.3">
      <c r="C1002" s="30"/>
      <c r="D1002" s="30"/>
      <c r="E1002" s="30"/>
      <c r="F1002" s="43"/>
      <c r="G1002" s="30"/>
      <c r="H1002" s="30"/>
      <c r="I1002" s="30"/>
      <c r="J1002" s="30"/>
      <c r="K1002" s="30"/>
      <c r="L1002" s="30"/>
    </row>
    <row r="1003" spans="3:12" x14ac:dyDescent="0.3">
      <c r="C1003" s="30"/>
      <c r="D1003" s="30"/>
      <c r="E1003" s="30"/>
      <c r="F1003" s="43"/>
      <c r="G1003" s="30"/>
      <c r="H1003" s="30"/>
      <c r="I1003" s="30"/>
      <c r="J1003" s="30"/>
      <c r="K1003" s="30"/>
      <c r="L1003" s="30"/>
    </row>
    <row r="1004" spans="3:12" x14ac:dyDescent="0.3">
      <c r="C1004" s="30"/>
      <c r="D1004" s="30"/>
      <c r="E1004" s="30"/>
      <c r="F1004" s="43"/>
      <c r="G1004" s="30"/>
      <c r="H1004" s="30"/>
      <c r="I1004" s="30"/>
      <c r="J1004" s="30"/>
      <c r="K1004" s="30"/>
      <c r="L1004" s="30"/>
    </row>
    <row r="1005" spans="3:12" x14ac:dyDescent="0.3">
      <c r="C1005" s="30"/>
      <c r="D1005" s="30"/>
      <c r="E1005" s="30"/>
      <c r="F1005" s="43"/>
      <c r="G1005" s="30"/>
      <c r="H1005" s="30"/>
      <c r="I1005" s="30"/>
      <c r="J1005" s="30"/>
      <c r="K1005" s="30"/>
      <c r="L1005" s="30"/>
    </row>
    <row r="1006" spans="3:12" x14ac:dyDescent="0.3">
      <c r="C1006" s="30"/>
      <c r="D1006" s="30"/>
      <c r="E1006" s="30"/>
      <c r="F1006" s="43"/>
      <c r="G1006" s="30"/>
      <c r="H1006" s="30"/>
      <c r="I1006" s="30"/>
      <c r="J1006" s="30"/>
      <c r="K1006" s="30"/>
      <c r="L1006" s="30"/>
    </row>
    <row r="1007" spans="3:12" x14ac:dyDescent="0.3">
      <c r="C1007" s="30"/>
      <c r="D1007" s="30"/>
      <c r="E1007" s="30"/>
      <c r="F1007" s="43"/>
      <c r="G1007" s="30"/>
      <c r="H1007" s="30"/>
      <c r="I1007" s="30"/>
      <c r="J1007" s="30"/>
      <c r="K1007" s="30"/>
      <c r="L1007" s="30"/>
    </row>
    <row r="1008" spans="3:12" x14ac:dyDescent="0.3">
      <c r="C1008" s="30"/>
      <c r="D1008" s="30"/>
      <c r="E1008" s="30"/>
      <c r="F1008" s="43"/>
      <c r="G1008" s="30"/>
      <c r="H1008" s="30"/>
      <c r="I1008" s="30"/>
      <c r="J1008" s="30"/>
      <c r="K1008" s="30"/>
      <c r="L1008" s="30"/>
    </row>
    <row r="1009" spans="3:12" x14ac:dyDescent="0.3">
      <c r="C1009" s="30"/>
      <c r="D1009" s="30"/>
      <c r="E1009" s="30"/>
      <c r="F1009" s="43"/>
      <c r="G1009" s="30"/>
      <c r="H1009" s="30"/>
      <c r="I1009" s="30"/>
      <c r="J1009" s="30"/>
      <c r="K1009" s="30"/>
      <c r="L1009" s="30"/>
    </row>
    <row r="1010" spans="3:12" x14ac:dyDescent="0.3">
      <c r="C1010" s="30"/>
      <c r="D1010" s="30"/>
      <c r="E1010" s="30"/>
      <c r="F1010" s="43"/>
      <c r="G1010" s="30"/>
      <c r="H1010" s="30"/>
      <c r="I1010" s="30"/>
      <c r="J1010" s="30"/>
      <c r="K1010" s="30"/>
      <c r="L1010" s="30"/>
    </row>
    <row r="1011" spans="3:12" x14ac:dyDescent="0.3">
      <c r="C1011" s="30"/>
      <c r="D1011" s="30"/>
      <c r="E1011" s="30"/>
      <c r="F1011" s="43"/>
      <c r="G1011" s="30"/>
      <c r="H1011" s="30"/>
      <c r="I1011" s="30"/>
      <c r="J1011" s="30"/>
      <c r="K1011" s="30"/>
      <c r="L1011" s="30"/>
    </row>
    <row r="1012" spans="3:12" x14ac:dyDescent="0.3">
      <c r="C1012" s="30"/>
      <c r="D1012" s="30"/>
      <c r="E1012" s="30"/>
      <c r="F1012" s="43"/>
      <c r="G1012" s="30"/>
      <c r="H1012" s="30"/>
      <c r="I1012" s="30"/>
      <c r="J1012" s="30"/>
      <c r="K1012" s="30"/>
      <c r="L1012" s="30"/>
    </row>
    <row r="1013" spans="3:12" x14ac:dyDescent="0.3">
      <c r="C1013" s="30"/>
      <c r="D1013" s="30"/>
      <c r="E1013" s="30"/>
      <c r="F1013" s="43"/>
      <c r="G1013" s="30"/>
      <c r="H1013" s="30"/>
      <c r="I1013" s="30"/>
      <c r="J1013" s="30"/>
      <c r="K1013" s="30"/>
      <c r="L1013" s="30"/>
    </row>
    <row r="1014" spans="3:12" x14ac:dyDescent="0.3">
      <c r="C1014" s="30"/>
      <c r="D1014" s="30"/>
      <c r="E1014" s="30"/>
      <c r="F1014" s="43"/>
      <c r="G1014" s="30"/>
      <c r="H1014" s="30"/>
      <c r="I1014" s="30"/>
      <c r="J1014" s="30"/>
      <c r="K1014" s="30"/>
      <c r="L1014" s="30"/>
    </row>
    <row r="1015" spans="3:12" x14ac:dyDescent="0.3">
      <c r="C1015" s="30"/>
      <c r="D1015" s="30"/>
      <c r="E1015" s="30"/>
      <c r="F1015" s="43"/>
      <c r="G1015" s="30"/>
      <c r="H1015" s="30"/>
      <c r="I1015" s="30"/>
      <c r="J1015" s="30"/>
      <c r="K1015" s="30"/>
      <c r="L1015" s="30"/>
    </row>
    <row r="1016" spans="3:12" x14ac:dyDescent="0.3">
      <c r="C1016" s="30"/>
      <c r="D1016" s="30"/>
      <c r="E1016" s="30"/>
      <c r="F1016" s="43"/>
      <c r="G1016" s="30"/>
      <c r="H1016" s="30"/>
      <c r="I1016" s="30"/>
      <c r="J1016" s="30"/>
      <c r="K1016" s="30"/>
      <c r="L1016" s="30"/>
    </row>
    <row r="1017" spans="3:12" x14ac:dyDescent="0.3">
      <c r="C1017" s="30"/>
      <c r="D1017" s="30"/>
      <c r="E1017" s="30"/>
      <c r="F1017" s="43"/>
      <c r="G1017" s="30"/>
      <c r="H1017" s="30"/>
      <c r="I1017" s="30"/>
      <c r="J1017" s="30"/>
      <c r="K1017" s="30"/>
      <c r="L1017" s="30"/>
    </row>
    <row r="1018" spans="3:12" x14ac:dyDescent="0.3">
      <c r="C1018" s="30"/>
      <c r="D1018" s="30"/>
      <c r="E1018" s="30"/>
      <c r="F1018" s="43"/>
      <c r="G1018" s="30"/>
      <c r="H1018" s="30"/>
      <c r="I1018" s="30"/>
      <c r="J1018" s="30"/>
      <c r="K1018" s="30"/>
      <c r="L1018" s="30"/>
    </row>
    <row r="1019" spans="3:12" x14ac:dyDescent="0.3">
      <c r="C1019" s="30"/>
      <c r="D1019" s="30"/>
      <c r="E1019" s="30"/>
      <c r="F1019" s="43"/>
      <c r="G1019" s="30"/>
      <c r="H1019" s="30"/>
      <c r="I1019" s="30"/>
      <c r="J1019" s="30"/>
      <c r="K1019" s="30"/>
      <c r="L1019" s="30"/>
    </row>
    <row r="1020" spans="3:12" x14ac:dyDescent="0.3">
      <c r="C1020" s="30"/>
      <c r="D1020" s="30"/>
      <c r="E1020" s="30"/>
      <c r="F1020" s="43"/>
      <c r="G1020" s="30"/>
      <c r="H1020" s="30"/>
      <c r="I1020" s="30"/>
      <c r="J1020" s="30"/>
      <c r="K1020" s="30"/>
      <c r="L1020" s="30"/>
    </row>
    <row r="1021" spans="3:12" x14ac:dyDescent="0.3">
      <c r="C1021" s="30"/>
      <c r="D1021" s="30"/>
      <c r="E1021" s="30"/>
      <c r="F1021" s="43"/>
      <c r="G1021" s="30"/>
      <c r="H1021" s="30"/>
      <c r="I1021" s="30"/>
      <c r="J1021" s="30"/>
      <c r="K1021" s="30"/>
      <c r="L1021" s="30"/>
    </row>
    <row r="1022" spans="3:12" x14ac:dyDescent="0.3">
      <c r="C1022" s="30"/>
      <c r="D1022" s="30"/>
      <c r="E1022" s="30"/>
      <c r="F1022" s="43"/>
      <c r="G1022" s="30"/>
      <c r="H1022" s="30"/>
      <c r="I1022" s="30"/>
      <c r="J1022" s="30"/>
      <c r="K1022" s="30"/>
      <c r="L1022" s="30"/>
    </row>
    <row r="1023" spans="3:12" x14ac:dyDescent="0.3">
      <c r="C1023" s="30"/>
      <c r="D1023" s="30"/>
      <c r="E1023" s="30"/>
      <c r="F1023" s="43"/>
      <c r="G1023" s="30"/>
      <c r="H1023" s="30"/>
      <c r="I1023" s="30"/>
      <c r="J1023" s="30"/>
      <c r="K1023" s="30"/>
      <c r="L1023" s="30"/>
    </row>
    <row r="1024" spans="3:12" x14ac:dyDescent="0.3">
      <c r="C1024" s="30"/>
      <c r="D1024" s="30"/>
      <c r="E1024" s="30"/>
      <c r="F1024" s="43"/>
      <c r="G1024" s="30"/>
      <c r="H1024" s="30"/>
      <c r="I1024" s="30"/>
      <c r="J1024" s="30"/>
      <c r="K1024" s="30"/>
      <c r="L1024" s="30"/>
    </row>
    <row r="1025" spans="3:12" x14ac:dyDescent="0.3">
      <c r="C1025" s="30"/>
      <c r="D1025" s="30"/>
      <c r="E1025" s="30"/>
      <c r="F1025" s="43"/>
      <c r="G1025" s="30"/>
      <c r="H1025" s="30"/>
      <c r="I1025" s="30"/>
      <c r="J1025" s="30"/>
      <c r="K1025" s="30"/>
      <c r="L1025" s="30"/>
    </row>
    <row r="1026" spans="3:12" x14ac:dyDescent="0.3">
      <c r="C1026" s="30"/>
      <c r="D1026" s="30"/>
      <c r="E1026" s="30"/>
      <c r="F1026" s="43"/>
      <c r="G1026" s="30"/>
      <c r="H1026" s="30"/>
      <c r="I1026" s="30"/>
      <c r="J1026" s="30"/>
      <c r="K1026" s="30"/>
      <c r="L1026" s="30"/>
    </row>
    <row r="1027" spans="3:12" x14ac:dyDescent="0.3">
      <c r="C1027" s="30"/>
      <c r="D1027" s="30"/>
      <c r="E1027" s="30"/>
      <c r="F1027" s="43"/>
      <c r="G1027" s="30"/>
      <c r="H1027" s="30"/>
      <c r="I1027" s="30"/>
      <c r="J1027" s="30"/>
      <c r="K1027" s="30"/>
      <c r="L1027" s="30"/>
    </row>
    <row r="1028" spans="3:12" x14ac:dyDescent="0.3">
      <c r="C1028" s="30"/>
      <c r="D1028" s="30"/>
      <c r="E1028" s="30"/>
      <c r="F1028" s="43"/>
      <c r="G1028" s="30"/>
      <c r="H1028" s="30"/>
      <c r="I1028" s="30"/>
      <c r="J1028" s="30"/>
      <c r="K1028" s="30"/>
      <c r="L1028" s="30"/>
    </row>
    <row r="1029" spans="3:12" x14ac:dyDescent="0.3">
      <c r="C1029" s="30"/>
      <c r="D1029" s="30"/>
      <c r="E1029" s="30"/>
      <c r="F1029" s="43"/>
      <c r="G1029" s="30"/>
      <c r="H1029" s="30"/>
      <c r="I1029" s="30"/>
      <c r="J1029" s="30"/>
      <c r="K1029" s="30"/>
      <c r="L1029" s="30"/>
    </row>
    <row r="1030" spans="3:12" x14ac:dyDescent="0.3">
      <c r="C1030" s="30"/>
      <c r="D1030" s="30"/>
      <c r="E1030" s="30"/>
      <c r="F1030" s="43"/>
      <c r="G1030" s="30"/>
      <c r="H1030" s="30"/>
      <c r="I1030" s="30"/>
      <c r="J1030" s="30"/>
      <c r="K1030" s="30"/>
      <c r="L1030" s="30"/>
    </row>
    <row r="1031" spans="3:12" x14ac:dyDescent="0.3">
      <c r="C1031" s="30"/>
      <c r="D1031" s="30"/>
      <c r="E1031" s="30"/>
      <c r="F1031" s="43"/>
      <c r="G1031" s="30"/>
      <c r="H1031" s="30"/>
      <c r="I1031" s="30"/>
      <c r="J1031" s="30"/>
      <c r="K1031" s="30"/>
      <c r="L1031" s="30"/>
    </row>
    <row r="1032" spans="3:12" x14ac:dyDescent="0.3">
      <c r="C1032" s="30"/>
      <c r="D1032" s="30"/>
      <c r="E1032" s="30"/>
      <c r="F1032" s="43"/>
      <c r="G1032" s="30"/>
      <c r="H1032" s="30"/>
      <c r="I1032" s="30"/>
      <c r="J1032" s="30"/>
      <c r="K1032" s="30"/>
      <c r="L1032" s="30"/>
    </row>
    <row r="1033" spans="3:12" x14ac:dyDescent="0.3">
      <c r="C1033" s="30"/>
      <c r="D1033" s="30"/>
      <c r="E1033" s="30"/>
      <c r="F1033" s="43"/>
      <c r="G1033" s="30"/>
      <c r="H1033" s="30"/>
      <c r="I1033" s="30"/>
      <c r="J1033" s="30"/>
      <c r="K1033" s="30"/>
      <c r="L1033" s="30"/>
    </row>
    <row r="1034" spans="3:12" x14ac:dyDescent="0.3">
      <c r="C1034" s="30"/>
      <c r="D1034" s="30"/>
      <c r="E1034" s="30"/>
      <c r="F1034" s="43"/>
      <c r="G1034" s="30"/>
      <c r="H1034" s="30"/>
      <c r="I1034" s="30"/>
      <c r="J1034" s="30"/>
      <c r="K1034" s="30"/>
      <c r="L1034" s="30"/>
    </row>
    <row r="1035" spans="3:12" x14ac:dyDescent="0.3">
      <c r="C1035" s="30"/>
      <c r="D1035" s="30"/>
      <c r="E1035" s="30"/>
      <c r="F1035" s="43"/>
      <c r="G1035" s="30"/>
      <c r="H1035" s="30"/>
      <c r="I1035" s="30"/>
      <c r="J1035" s="30"/>
      <c r="K1035" s="30"/>
      <c r="L1035" s="30"/>
    </row>
    <row r="1036" spans="3:12" x14ac:dyDescent="0.3">
      <c r="C1036" s="30"/>
      <c r="D1036" s="30"/>
      <c r="E1036" s="30"/>
      <c r="F1036" s="43"/>
      <c r="G1036" s="30"/>
      <c r="H1036" s="30"/>
      <c r="I1036" s="30"/>
      <c r="J1036" s="30"/>
      <c r="K1036" s="30"/>
      <c r="L1036" s="30"/>
    </row>
    <row r="1037" spans="3:12" x14ac:dyDescent="0.3">
      <c r="C1037" s="30"/>
      <c r="D1037" s="30"/>
      <c r="E1037" s="30"/>
      <c r="F1037" s="43"/>
      <c r="G1037" s="30"/>
      <c r="H1037" s="30"/>
      <c r="I1037" s="30"/>
      <c r="J1037" s="30"/>
      <c r="K1037" s="30"/>
      <c r="L1037" s="30"/>
    </row>
    <row r="1038" spans="3:12" x14ac:dyDescent="0.3">
      <c r="C1038" s="30"/>
      <c r="D1038" s="30"/>
      <c r="E1038" s="30"/>
      <c r="F1038" s="43"/>
      <c r="G1038" s="30"/>
      <c r="H1038" s="30"/>
      <c r="I1038" s="30"/>
      <c r="J1038" s="30"/>
      <c r="K1038" s="30"/>
      <c r="L1038" s="30"/>
    </row>
    <row r="1039" spans="3:12" x14ac:dyDescent="0.3">
      <c r="C1039" s="30"/>
      <c r="D1039" s="30"/>
      <c r="E1039" s="30"/>
      <c r="F1039" s="43"/>
      <c r="G1039" s="30"/>
      <c r="H1039" s="30"/>
      <c r="I1039" s="30"/>
      <c r="J1039" s="30"/>
      <c r="K1039" s="30"/>
      <c r="L1039" s="30"/>
    </row>
    <row r="1040" spans="3:12" x14ac:dyDescent="0.3">
      <c r="C1040" s="30"/>
      <c r="D1040" s="30"/>
      <c r="E1040" s="30"/>
      <c r="F1040" s="43"/>
      <c r="G1040" s="30"/>
      <c r="H1040" s="30"/>
      <c r="I1040" s="30"/>
      <c r="J1040" s="30"/>
      <c r="K1040" s="30"/>
      <c r="L1040" s="30"/>
    </row>
    <row r="1041" spans="3:12" x14ac:dyDescent="0.3">
      <c r="C1041" s="30"/>
      <c r="D1041" s="30"/>
      <c r="E1041" s="30"/>
      <c r="F1041" s="43"/>
      <c r="G1041" s="30"/>
      <c r="H1041" s="30"/>
      <c r="I1041" s="30"/>
      <c r="J1041" s="30"/>
      <c r="K1041" s="30"/>
      <c r="L1041" s="30"/>
    </row>
    <row r="1042" spans="3:12" x14ac:dyDescent="0.3">
      <c r="C1042" s="30"/>
      <c r="D1042" s="30"/>
      <c r="E1042" s="30"/>
      <c r="F1042" s="43"/>
      <c r="G1042" s="30"/>
      <c r="H1042" s="30"/>
      <c r="I1042" s="30"/>
      <c r="J1042" s="30"/>
      <c r="K1042" s="30"/>
      <c r="L1042" s="30"/>
    </row>
    <row r="1043" spans="3:12" x14ac:dyDescent="0.3">
      <c r="C1043" s="30"/>
      <c r="D1043" s="30"/>
      <c r="E1043" s="30"/>
      <c r="F1043" s="43"/>
      <c r="G1043" s="30"/>
      <c r="H1043" s="30"/>
      <c r="I1043" s="30"/>
      <c r="J1043" s="30"/>
      <c r="K1043" s="30"/>
      <c r="L1043" s="30"/>
    </row>
    <row r="1044" spans="3:12" x14ac:dyDescent="0.3">
      <c r="C1044" s="30"/>
      <c r="D1044" s="30"/>
      <c r="E1044" s="30"/>
      <c r="F1044" s="43"/>
      <c r="G1044" s="30"/>
      <c r="H1044" s="30"/>
      <c r="I1044" s="30"/>
      <c r="J1044" s="30"/>
      <c r="K1044" s="30"/>
      <c r="L1044" s="30"/>
    </row>
    <row r="1045" spans="3:12" x14ac:dyDescent="0.3">
      <c r="C1045" s="30"/>
      <c r="D1045" s="30"/>
      <c r="E1045" s="30"/>
      <c r="F1045" s="43"/>
      <c r="G1045" s="30"/>
      <c r="H1045" s="30"/>
      <c r="I1045" s="30"/>
      <c r="J1045" s="30"/>
      <c r="K1045" s="30"/>
      <c r="L1045" s="30"/>
    </row>
    <row r="1046" spans="3:12" x14ac:dyDescent="0.3">
      <c r="C1046" s="30"/>
      <c r="D1046" s="30"/>
      <c r="E1046" s="30"/>
      <c r="F1046" s="43"/>
      <c r="G1046" s="30"/>
      <c r="H1046" s="30"/>
      <c r="I1046" s="30"/>
      <c r="J1046" s="30"/>
      <c r="K1046" s="30"/>
      <c r="L1046" s="30"/>
    </row>
    <row r="1047" spans="3:12" x14ac:dyDescent="0.3">
      <c r="C1047" s="30"/>
      <c r="D1047" s="30"/>
      <c r="E1047" s="30"/>
      <c r="F1047" s="43"/>
      <c r="G1047" s="30"/>
      <c r="H1047" s="30"/>
      <c r="I1047" s="30"/>
      <c r="J1047" s="30"/>
      <c r="K1047" s="30"/>
      <c r="L1047" s="30"/>
    </row>
    <row r="1048" spans="3:12" x14ac:dyDescent="0.3">
      <c r="C1048" s="30"/>
      <c r="D1048" s="30"/>
      <c r="E1048" s="30"/>
      <c r="F1048" s="43"/>
      <c r="G1048" s="30"/>
      <c r="H1048" s="30"/>
      <c r="I1048" s="30"/>
      <c r="J1048" s="30"/>
      <c r="K1048" s="30"/>
      <c r="L1048" s="30"/>
    </row>
    <row r="1049" spans="3:12" x14ac:dyDescent="0.3">
      <c r="C1049" s="30"/>
      <c r="D1049" s="30"/>
      <c r="E1049" s="30"/>
      <c r="F1049" s="43"/>
      <c r="G1049" s="30"/>
      <c r="H1049" s="30"/>
      <c r="I1049" s="30"/>
      <c r="J1049" s="30"/>
      <c r="K1049" s="30"/>
      <c r="L1049" s="30"/>
    </row>
    <row r="1050" spans="3:12" x14ac:dyDescent="0.3">
      <c r="C1050" s="30"/>
      <c r="D1050" s="30"/>
      <c r="E1050" s="30"/>
      <c r="F1050" s="43"/>
      <c r="G1050" s="30"/>
      <c r="H1050" s="30"/>
      <c r="I1050" s="30"/>
      <c r="J1050" s="30"/>
      <c r="K1050" s="30"/>
      <c r="L1050" s="30"/>
    </row>
    <row r="1051" spans="3:12" x14ac:dyDescent="0.3">
      <c r="C1051" s="30"/>
      <c r="D1051" s="30"/>
      <c r="E1051" s="30"/>
      <c r="F1051" s="43"/>
      <c r="G1051" s="30"/>
      <c r="H1051" s="30"/>
      <c r="I1051" s="30"/>
      <c r="J1051" s="30"/>
      <c r="K1051" s="30"/>
      <c r="L1051" s="30"/>
    </row>
    <row r="1052" spans="3:12" x14ac:dyDescent="0.3">
      <c r="C1052" s="30"/>
      <c r="D1052" s="30"/>
      <c r="E1052" s="30"/>
      <c r="F1052" s="43"/>
      <c r="G1052" s="30"/>
      <c r="H1052" s="30"/>
      <c r="I1052" s="30"/>
      <c r="J1052" s="30"/>
      <c r="K1052" s="30"/>
      <c r="L1052" s="30"/>
    </row>
    <row r="1053" spans="3:12" x14ac:dyDescent="0.3">
      <c r="C1053" s="30"/>
      <c r="D1053" s="30"/>
      <c r="E1053" s="30"/>
      <c r="F1053" s="43"/>
      <c r="G1053" s="30"/>
      <c r="H1053" s="30"/>
      <c r="I1053" s="30"/>
      <c r="J1053" s="30"/>
      <c r="K1053" s="30"/>
      <c r="L1053" s="30"/>
    </row>
    <row r="1054" spans="3:12" x14ac:dyDescent="0.3">
      <c r="C1054" s="30"/>
      <c r="D1054" s="30"/>
      <c r="E1054" s="30"/>
      <c r="F1054" s="43"/>
      <c r="G1054" s="30"/>
      <c r="H1054" s="30"/>
      <c r="I1054" s="30"/>
      <c r="J1054" s="30"/>
      <c r="K1054" s="30"/>
      <c r="L1054" s="30"/>
    </row>
    <row r="1055" spans="3:12" x14ac:dyDescent="0.3">
      <c r="C1055" s="30"/>
      <c r="D1055" s="30"/>
      <c r="E1055" s="30"/>
      <c r="F1055" s="43"/>
      <c r="G1055" s="30"/>
      <c r="H1055" s="30"/>
      <c r="I1055" s="30"/>
      <c r="J1055" s="30"/>
      <c r="K1055" s="30"/>
      <c r="L1055" s="30"/>
    </row>
    <row r="1056" spans="3:12" x14ac:dyDescent="0.3">
      <c r="C1056" s="30"/>
      <c r="D1056" s="30"/>
      <c r="E1056" s="30"/>
      <c r="F1056" s="43"/>
      <c r="G1056" s="30"/>
      <c r="H1056" s="30"/>
      <c r="I1056" s="30"/>
      <c r="J1056" s="30"/>
      <c r="K1056" s="30"/>
      <c r="L1056" s="30"/>
    </row>
    <row r="1057" spans="3:12" x14ac:dyDescent="0.3">
      <c r="C1057" s="30"/>
      <c r="D1057" s="30"/>
      <c r="E1057" s="30"/>
      <c r="F1057" s="43"/>
      <c r="G1057" s="30"/>
      <c r="H1057" s="30"/>
      <c r="I1057" s="30"/>
      <c r="J1057" s="30"/>
      <c r="K1057" s="30"/>
      <c r="L1057" s="30"/>
    </row>
    <row r="1058" spans="3:12" x14ac:dyDescent="0.3">
      <c r="C1058" s="30"/>
      <c r="D1058" s="30"/>
      <c r="E1058" s="30"/>
      <c r="F1058" s="43"/>
      <c r="G1058" s="30"/>
      <c r="H1058" s="30"/>
      <c r="I1058" s="30"/>
      <c r="J1058" s="30"/>
      <c r="K1058" s="30"/>
      <c r="L1058" s="30"/>
    </row>
    <row r="1059" spans="3:12" x14ac:dyDescent="0.3">
      <c r="C1059" s="30"/>
      <c r="D1059" s="30"/>
      <c r="E1059" s="30"/>
      <c r="F1059" s="43"/>
      <c r="G1059" s="30"/>
      <c r="H1059" s="30"/>
      <c r="I1059" s="30"/>
      <c r="J1059" s="30"/>
      <c r="K1059" s="30"/>
      <c r="L1059" s="30"/>
    </row>
    <row r="1060" spans="3:12" x14ac:dyDescent="0.3">
      <c r="C1060" s="30"/>
      <c r="D1060" s="30"/>
      <c r="E1060" s="30"/>
      <c r="F1060" s="43"/>
      <c r="G1060" s="30"/>
      <c r="H1060" s="30"/>
      <c r="I1060" s="30"/>
      <c r="J1060" s="30"/>
      <c r="K1060" s="30"/>
      <c r="L1060" s="30"/>
    </row>
    <row r="1061" spans="3:12" x14ac:dyDescent="0.3">
      <c r="C1061" s="30"/>
      <c r="D1061" s="30"/>
      <c r="E1061" s="30"/>
      <c r="F1061" s="43"/>
      <c r="G1061" s="30"/>
      <c r="H1061" s="30"/>
      <c r="I1061" s="30"/>
      <c r="J1061" s="30"/>
      <c r="K1061" s="30"/>
      <c r="L1061" s="30"/>
    </row>
    <row r="1062" spans="3:12" x14ac:dyDescent="0.3">
      <c r="C1062" s="30"/>
      <c r="D1062" s="30"/>
      <c r="E1062" s="30"/>
      <c r="F1062" s="43"/>
      <c r="G1062" s="30"/>
      <c r="H1062" s="30"/>
      <c r="I1062" s="30"/>
      <c r="J1062" s="30"/>
      <c r="K1062" s="30"/>
      <c r="L1062" s="30"/>
    </row>
    <row r="1063" spans="3:12" x14ac:dyDescent="0.3">
      <c r="C1063" s="30"/>
      <c r="D1063" s="30"/>
      <c r="E1063" s="30"/>
      <c r="F1063" s="43"/>
      <c r="G1063" s="30"/>
      <c r="H1063" s="30"/>
      <c r="I1063" s="30"/>
      <c r="J1063" s="30"/>
      <c r="K1063" s="30"/>
      <c r="L1063" s="30"/>
    </row>
    <row r="1064" spans="3:12" x14ac:dyDescent="0.3">
      <c r="C1064" s="30"/>
      <c r="D1064" s="30"/>
      <c r="E1064" s="30"/>
      <c r="F1064" s="43"/>
      <c r="G1064" s="30"/>
      <c r="H1064" s="30"/>
      <c r="I1064" s="30"/>
      <c r="J1064" s="30"/>
      <c r="K1064" s="30"/>
      <c r="L1064" s="30"/>
    </row>
    <row r="1065" spans="3:12" x14ac:dyDescent="0.3">
      <c r="C1065" s="30"/>
      <c r="D1065" s="30"/>
      <c r="E1065" s="30"/>
      <c r="F1065" s="43"/>
      <c r="G1065" s="30"/>
      <c r="H1065" s="30"/>
      <c r="I1065" s="30"/>
      <c r="J1065" s="30"/>
      <c r="K1065" s="30"/>
      <c r="L1065" s="30"/>
    </row>
    <row r="1066" spans="3:12" x14ac:dyDescent="0.3">
      <c r="C1066" s="30"/>
      <c r="D1066" s="30"/>
      <c r="E1066" s="30"/>
      <c r="F1066" s="43"/>
      <c r="G1066" s="30"/>
      <c r="H1066" s="30"/>
      <c r="I1066" s="30"/>
      <c r="J1066" s="30"/>
      <c r="K1066" s="30"/>
      <c r="L1066" s="30"/>
    </row>
    <row r="1067" spans="3:12" x14ac:dyDescent="0.3">
      <c r="C1067" s="30"/>
      <c r="D1067" s="30"/>
      <c r="E1067" s="30"/>
      <c r="F1067" s="43"/>
      <c r="G1067" s="30"/>
      <c r="H1067" s="30"/>
      <c r="I1067" s="30"/>
      <c r="J1067" s="30"/>
      <c r="K1067" s="30"/>
      <c r="L1067" s="30"/>
    </row>
    <row r="1068" spans="3:12" x14ac:dyDescent="0.3">
      <c r="C1068" s="30"/>
      <c r="D1068" s="30"/>
      <c r="E1068" s="30"/>
      <c r="F1068" s="43"/>
      <c r="G1068" s="30"/>
      <c r="H1068" s="30"/>
      <c r="I1068" s="30"/>
      <c r="J1068" s="30"/>
      <c r="K1068" s="30"/>
      <c r="L1068" s="30"/>
    </row>
    <row r="1069" spans="3:12" x14ac:dyDescent="0.3">
      <c r="C1069" s="30"/>
      <c r="D1069" s="30"/>
      <c r="E1069" s="30"/>
      <c r="F1069" s="43"/>
      <c r="G1069" s="30"/>
      <c r="H1069" s="30"/>
      <c r="I1069" s="30"/>
      <c r="J1069" s="30"/>
      <c r="K1069" s="30"/>
      <c r="L1069" s="30"/>
    </row>
    <row r="1070" spans="3:12" x14ac:dyDescent="0.3">
      <c r="C1070" s="30"/>
      <c r="D1070" s="30"/>
      <c r="E1070" s="30"/>
      <c r="F1070" s="43"/>
      <c r="G1070" s="30"/>
      <c r="H1070" s="30"/>
      <c r="I1070" s="30"/>
      <c r="J1070" s="30"/>
      <c r="K1070" s="30"/>
      <c r="L1070" s="30"/>
    </row>
    <row r="1071" spans="3:12" x14ac:dyDescent="0.3">
      <c r="C1071" s="30"/>
      <c r="D1071" s="30"/>
      <c r="E1071" s="30"/>
      <c r="F1071" s="43"/>
      <c r="G1071" s="30"/>
      <c r="H1071" s="30"/>
      <c r="I1071" s="30"/>
      <c r="J1071" s="30"/>
      <c r="K1071" s="30"/>
      <c r="L1071" s="30"/>
    </row>
    <row r="1072" spans="3:12" x14ac:dyDescent="0.3">
      <c r="C1072" s="30"/>
      <c r="D1072" s="30"/>
      <c r="E1072" s="30"/>
      <c r="F1072" s="43"/>
      <c r="G1072" s="30"/>
      <c r="H1072" s="30"/>
      <c r="I1072" s="30"/>
      <c r="J1072" s="30"/>
      <c r="K1072" s="30"/>
      <c r="L1072" s="30"/>
    </row>
    <row r="1073" spans="3:12" x14ac:dyDescent="0.3">
      <c r="C1073" s="30"/>
      <c r="D1073" s="30"/>
      <c r="E1073" s="30"/>
      <c r="F1073" s="43"/>
      <c r="G1073" s="30"/>
      <c r="H1073" s="30"/>
      <c r="I1073" s="30"/>
      <c r="J1073" s="30"/>
      <c r="K1073" s="30"/>
      <c r="L1073" s="30"/>
    </row>
    <row r="1074" spans="3:12" x14ac:dyDescent="0.3">
      <c r="C1074" s="30"/>
      <c r="D1074" s="30"/>
      <c r="E1074" s="30"/>
      <c r="F1074" s="43"/>
      <c r="G1074" s="30"/>
      <c r="H1074" s="30"/>
      <c r="I1074" s="30"/>
      <c r="J1074" s="30"/>
      <c r="K1074" s="30"/>
      <c r="L1074" s="30"/>
    </row>
    <row r="1075" spans="3:12" x14ac:dyDescent="0.3">
      <c r="C1075" s="30"/>
      <c r="D1075" s="30"/>
      <c r="E1075" s="30"/>
      <c r="F1075" s="43"/>
      <c r="G1075" s="30"/>
      <c r="H1075" s="30"/>
      <c r="I1075" s="30"/>
      <c r="J1075" s="30"/>
      <c r="K1075" s="30"/>
      <c r="L1075" s="30"/>
    </row>
    <row r="1076" spans="3:12" x14ac:dyDescent="0.3">
      <c r="C1076" s="30"/>
      <c r="D1076" s="30"/>
      <c r="E1076" s="30"/>
      <c r="F1076" s="43"/>
      <c r="G1076" s="30"/>
      <c r="H1076" s="30"/>
      <c r="I1076" s="30"/>
      <c r="J1076" s="30"/>
      <c r="K1076" s="30"/>
      <c r="L1076" s="30"/>
    </row>
    <row r="1077" spans="3:12" x14ac:dyDescent="0.3">
      <c r="C1077" s="30"/>
      <c r="D1077" s="30"/>
      <c r="E1077" s="30"/>
      <c r="F1077" s="43"/>
      <c r="G1077" s="30"/>
      <c r="H1077" s="30"/>
      <c r="I1077" s="30"/>
      <c r="J1077" s="30"/>
      <c r="K1077" s="30"/>
      <c r="L1077" s="30"/>
    </row>
    <row r="1078" spans="3:12" x14ac:dyDescent="0.3">
      <c r="C1078" s="30"/>
      <c r="D1078" s="30"/>
      <c r="E1078" s="30"/>
      <c r="F1078" s="43"/>
      <c r="G1078" s="30"/>
      <c r="H1078" s="30"/>
      <c r="I1078" s="30"/>
      <c r="J1078" s="30"/>
      <c r="K1078" s="30"/>
      <c r="L1078" s="30"/>
    </row>
    <row r="1079" spans="3:12" x14ac:dyDescent="0.3">
      <c r="C1079" s="30"/>
      <c r="D1079" s="30"/>
      <c r="E1079" s="30"/>
      <c r="F1079" s="43"/>
      <c r="G1079" s="30"/>
      <c r="H1079" s="30"/>
      <c r="I1079" s="30"/>
      <c r="J1079" s="30"/>
      <c r="K1079" s="30"/>
      <c r="L1079" s="30"/>
    </row>
    <row r="1080" spans="3:12" x14ac:dyDescent="0.3">
      <c r="C1080" s="30"/>
      <c r="D1080" s="30"/>
      <c r="E1080" s="30"/>
      <c r="F1080" s="43"/>
      <c r="G1080" s="30"/>
      <c r="H1080" s="30"/>
      <c r="I1080" s="30"/>
      <c r="J1080" s="30"/>
      <c r="K1080" s="30"/>
      <c r="L1080" s="30"/>
    </row>
    <row r="1081" spans="3:12" x14ac:dyDescent="0.3">
      <c r="C1081" s="30"/>
      <c r="D1081" s="30"/>
      <c r="E1081" s="30"/>
      <c r="F1081" s="43"/>
      <c r="G1081" s="30"/>
      <c r="H1081" s="30"/>
      <c r="I1081" s="30"/>
      <c r="J1081" s="30"/>
      <c r="K1081" s="30"/>
      <c r="L1081" s="30"/>
    </row>
    <row r="1082" spans="3:12" x14ac:dyDescent="0.3">
      <c r="C1082" s="30"/>
      <c r="D1082" s="30"/>
      <c r="E1082" s="30"/>
      <c r="F1082" s="43"/>
      <c r="G1082" s="30"/>
      <c r="H1082" s="30"/>
      <c r="I1082" s="30"/>
      <c r="J1082" s="30"/>
      <c r="K1082" s="30"/>
      <c r="L1082" s="30"/>
    </row>
    <row r="1083" spans="3:12" x14ac:dyDescent="0.3">
      <c r="C1083" s="30"/>
      <c r="D1083" s="30"/>
      <c r="E1083" s="30"/>
      <c r="F1083" s="43"/>
      <c r="G1083" s="30"/>
      <c r="H1083" s="30"/>
      <c r="I1083" s="30"/>
      <c r="J1083" s="30"/>
      <c r="K1083" s="30"/>
      <c r="L1083" s="30"/>
    </row>
    <row r="1084" spans="3:12" x14ac:dyDescent="0.3">
      <c r="C1084" s="30"/>
      <c r="D1084" s="30"/>
      <c r="E1084" s="30"/>
      <c r="F1084" s="43"/>
      <c r="G1084" s="30"/>
      <c r="H1084" s="30"/>
      <c r="I1084" s="30"/>
      <c r="J1084" s="30"/>
      <c r="K1084" s="30"/>
      <c r="L1084" s="30"/>
    </row>
    <row r="1085" spans="3:12" x14ac:dyDescent="0.3">
      <c r="C1085" s="30"/>
      <c r="D1085" s="30"/>
      <c r="E1085" s="30"/>
      <c r="F1085" s="43"/>
      <c r="G1085" s="30"/>
      <c r="H1085" s="30"/>
      <c r="I1085" s="30"/>
      <c r="J1085" s="30"/>
      <c r="K1085" s="30"/>
      <c r="L1085" s="30"/>
    </row>
    <row r="1086" spans="3:12" x14ac:dyDescent="0.3">
      <c r="C1086" s="30"/>
      <c r="D1086" s="30"/>
      <c r="E1086" s="30"/>
      <c r="F1086" s="43"/>
      <c r="G1086" s="30"/>
      <c r="H1086" s="30"/>
      <c r="I1086" s="30"/>
      <c r="J1086" s="30"/>
      <c r="K1086" s="30"/>
      <c r="L1086" s="30"/>
    </row>
    <row r="1087" spans="3:12" x14ac:dyDescent="0.3">
      <c r="C1087" s="30"/>
      <c r="D1087" s="30"/>
      <c r="E1087" s="30"/>
      <c r="F1087" s="43"/>
      <c r="G1087" s="30"/>
      <c r="H1087" s="30"/>
      <c r="I1087" s="30"/>
      <c r="J1087" s="30"/>
      <c r="K1087" s="30"/>
      <c r="L1087" s="30"/>
    </row>
    <row r="1088" spans="3:12" x14ac:dyDescent="0.3">
      <c r="C1088" s="30"/>
      <c r="D1088" s="30"/>
      <c r="E1088" s="30"/>
      <c r="F1088" s="43"/>
      <c r="G1088" s="30"/>
      <c r="H1088" s="30"/>
      <c r="I1088" s="30"/>
      <c r="J1088" s="30"/>
      <c r="K1088" s="30"/>
      <c r="L1088" s="30"/>
    </row>
    <row r="1089" spans="3:12" x14ac:dyDescent="0.3">
      <c r="C1089" s="30"/>
      <c r="D1089" s="30"/>
      <c r="E1089" s="30"/>
      <c r="F1089" s="43"/>
      <c r="G1089" s="30"/>
      <c r="H1089" s="30"/>
      <c r="I1089" s="30"/>
      <c r="J1089" s="30"/>
      <c r="K1089" s="30"/>
      <c r="L1089" s="30"/>
    </row>
    <row r="1090" spans="3:12" x14ac:dyDescent="0.3">
      <c r="C1090" s="30"/>
      <c r="D1090" s="30"/>
      <c r="E1090" s="30"/>
      <c r="F1090" s="43"/>
      <c r="G1090" s="30"/>
      <c r="H1090" s="30"/>
      <c r="I1090" s="30"/>
      <c r="J1090" s="30"/>
      <c r="K1090" s="30"/>
      <c r="L1090" s="30"/>
    </row>
    <row r="1091" spans="3:12" x14ac:dyDescent="0.3">
      <c r="C1091" s="30"/>
      <c r="D1091" s="30"/>
      <c r="E1091" s="30"/>
      <c r="F1091" s="43"/>
      <c r="G1091" s="30"/>
      <c r="H1091" s="30"/>
      <c r="I1091" s="30"/>
      <c r="J1091" s="30"/>
      <c r="K1091" s="30"/>
      <c r="L1091" s="30"/>
    </row>
    <row r="1092" spans="3:12" x14ac:dyDescent="0.3">
      <c r="C1092" s="30"/>
      <c r="D1092" s="30"/>
      <c r="E1092" s="30"/>
      <c r="F1092" s="43"/>
      <c r="G1092" s="30"/>
      <c r="H1092" s="30"/>
      <c r="I1092" s="30"/>
      <c r="J1092" s="30"/>
      <c r="K1092" s="30"/>
      <c r="L1092" s="30"/>
    </row>
    <row r="1093" spans="3:12" x14ac:dyDescent="0.3">
      <c r="C1093" s="30"/>
      <c r="D1093" s="30"/>
      <c r="E1093" s="30"/>
      <c r="F1093" s="43"/>
      <c r="G1093" s="30"/>
      <c r="H1093" s="30"/>
      <c r="I1093" s="30"/>
      <c r="J1093" s="30"/>
      <c r="K1093" s="30"/>
      <c r="L1093" s="30"/>
    </row>
    <row r="1094" spans="3:12" x14ac:dyDescent="0.3">
      <c r="C1094" s="30"/>
      <c r="D1094" s="30"/>
      <c r="E1094" s="30"/>
      <c r="F1094" s="43"/>
      <c r="G1094" s="30"/>
      <c r="H1094" s="30"/>
      <c r="I1094" s="30"/>
      <c r="J1094" s="30"/>
      <c r="K1094" s="30"/>
      <c r="L1094" s="30"/>
    </row>
    <row r="1095" spans="3:12" x14ac:dyDescent="0.3">
      <c r="C1095" s="30"/>
      <c r="D1095" s="30"/>
      <c r="E1095" s="30"/>
      <c r="F1095" s="43"/>
      <c r="G1095" s="30"/>
      <c r="H1095" s="30"/>
      <c r="I1095" s="30"/>
      <c r="J1095" s="30"/>
      <c r="K1095" s="30"/>
      <c r="L1095" s="30"/>
    </row>
    <row r="1096" spans="3:12" x14ac:dyDescent="0.3">
      <c r="C1096" s="30"/>
      <c r="D1096" s="30"/>
      <c r="E1096" s="30"/>
      <c r="F1096" s="43"/>
      <c r="G1096" s="30"/>
      <c r="H1096" s="30"/>
      <c r="I1096" s="30"/>
      <c r="J1096" s="30"/>
      <c r="K1096" s="30"/>
      <c r="L1096" s="30"/>
    </row>
    <row r="1097" spans="3:12" x14ac:dyDescent="0.3">
      <c r="C1097" s="30"/>
      <c r="D1097" s="30"/>
      <c r="E1097" s="30"/>
      <c r="F1097" s="43"/>
      <c r="G1097" s="30"/>
      <c r="H1097" s="30"/>
      <c r="I1097" s="30"/>
      <c r="J1097" s="30"/>
      <c r="K1097" s="30"/>
      <c r="L1097" s="30"/>
    </row>
    <row r="1098" spans="3:12" x14ac:dyDescent="0.3">
      <c r="C1098" s="30"/>
      <c r="D1098" s="30"/>
      <c r="E1098" s="30"/>
      <c r="F1098" s="43"/>
      <c r="G1098" s="30"/>
      <c r="H1098" s="30"/>
      <c r="I1098" s="30"/>
      <c r="J1098" s="30"/>
      <c r="K1098" s="30"/>
      <c r="L1098" s="30"/>
    </row>
    <row r="1099" spans="3:12" x14ac:dyDescent="0.3">
      <c r="C1099" s="30"/>
      <c r="D1099" s="30"/>
      <c r="E1099" s="30"/>
      <c r="F1099" s="43"/>
      <c r="G1099" s="30"/>
      <c r="H1099" s="30"/>
      <c r="I1099" s="30"/>
      <c r="J1099" s="30"/>
      <c r="K1099" s="30"/>
      <c r="L1099" s="30"/>
    </row>
    <row r="1100" spans="3:12" x14ac:dyDescent="0.3">
      <c r="C1100" s="30"/>
      <c r="D1100" s="30"/>
      <c r="E1100" s="30"/>
      <c r="F1100" s="43"/>
      <c r="G1100" s="30"/>
      <c r="H1100" s="30"/>
      <c r="I1100" s="30"/>
      <c r="J1100" s="30"/>
      <c r="K1100" s="30"/>
      <c r="L1100" s="30"/>
    </row>
    <row r="1101" spans="3:12" x14ac:dyDescent="0.3">
      <c r="C1101" s="30"/>
      <c r="D1101" s="30"/>
      <c r="E1101" s="30"/>
      <c r="F1101" s="43"/>
      <c r="G1101" s="30"/>
      <c r="H1101" s="30"/>
      <c r="I1101" s="30"/>
      <c r="J1101" s="30"/>
      <c r="K1101" s="30"/>
      <c r="L1101" s="30"/>
    </row>
    <row r="1102" spans="3:12" x14ac:dyDescent="0.3">
      <c r="C1102" s="30"/>
      <c r="D1102" s="30"/>
      <c r="E1102" s="30"/>
      <c r="F1102" s="43"/>
      <c r="G1102" s="30"/>
      <c r="H1102" s="30"/>
      <c r="I1102" s="30"/>
      <c r="J1102" s="30"/>
      <c r="K1102" s="30"/>
      <c r="L1102" s="30"/>
    </row>
    <row r="1103" spans="3:12" x14ac:dyDescent="0.3">
      <c r="C1103" s="30"/>
      <c r="D1103" s="30"/>
      <c r="E1103" s="30"/>
      <c r="F1103" s="43"/>
      <c r="G1103" s="30"/>
      <c r="H1103" s="30"/>
      <c r="I1103" s="30"/>
      <c r="J1103" s="30"/>
      <c r="K1103" s="30"/>
      <c r="L1103" s="30"/>
    </row>
    <row r="1104" spans="3:12" x14ac:dyDescent="0.3">
      <c r="C1104" s="30"/>
      <c r="D1104" s="30"/>
      <c r="E1104" s="30"/>
      <c r="F1104" s="43"/>
      <c r="G1104" s="30"/>
      <c r="H1104" s="30"/>
      <c r="I1104" s="30"/>
      <c r="J1104" s="30"/>
      <c r="K1104" s="30"/>
      <c r="L1104" s="30"/>
    </row>
    <row r="1105" spans="3:12" x14ac:dyDescent="0.3">
      <c r="C1105" s="30"/>
      <c r="D1105" s="30"/>
      <c r="E1105" s="30"/>
      <c r="F1105" s="43"/>
      <c r="G1105" s="30"/>
      <c r="H1105" s="30"/>
      <c r="I1105" s="30"/>
      <c r="J1105" s="30"/>
      <c r="K1105" s="30"/>
      <c r="L1105" s="30"/>
    </row>
    <row r="1106" spans="3:12" x14ac:dyDescent="0.3">
      <c r="C1106" s="30"/>
      <c r="D1106" s="30"/>
      <c r="E1106" s="30"/>
      <c r="F1106" s="43"/>
      <c r="G1106" s="30"/>
      <c r="H1106" s="30"/>
      <c r="I1106" s="30"/>
      <c r="J1106" s="30"/>
      <c r="K1106" s="30"/>
      <c r="L1106" s="30"/>
    </row>
    <row r="1107" spans="3:12" x14ac:dyDescent="0.3">
      <c r="C1107" s="30"/>
      <c r="D1107" s="30"/>
      <c r="E1107" s="30"/>
      <c r="F1107" s="43"/>
      <c r="G1107" s="30"/>
      <c r="H1107" s="30"/>
      <c r="I1107" s="30"/>
      <c r="J1107" s="30"/>
      <c r="K1107" s="30"/>
      <c r="L1107" s="30"/>
    </row>
    <row r="1108" spans="3:12" x14ac:dyDescent="0.3">
      <c r="C1108" s="30"/>
      <c r="D1108" s="30"/>
      <c r="E1108" s="30"/>
      <c r="F1108" s="43"/>
      <c r="G1108" s="30"/>
      <c r="H1108" s="30"/>
      <c r="I1108" s="30"/>
      <c r="J1108" s="30"/>
      <c r="K1108" s="30"/>
      <c r="L1108" s="30"/>
    </row>
    <row r="1109" spans="3:12" x14ac:dyDescent="0.3">
      <c r="C1109" s="30"/>
      <c r="D1109" s="30"/>
      <c r="E1109" s="30"/>
      <c r="F1109" s="43"/>
      <c r="G1109" s="30"/>
      <c r="H1109" s="30"/>
      <c r="I1109" s="30"/>
      <c r="J1109" s="30"/>
      <c r="K1109" s="30"/>
      <c r="L1109" s="30"/>
    </row>
    <row r="1110" spans="3:12" x14ac:dyDescent="0.3">
      <c r="C1110" s="30"/>
      <c r="D1110" s="30"/>
      <c r="E1110" s="30"/>
      <c r="F1110" s="43"/>
      <c r="G1110" s="30"/>
      <c r="H1110" s="30"/>
      <c r="I1110" s="30"/>
      <c r="J1110" s="30"/>
      <c r="K1110" s="30"/>
      <c r="L1110" s="30"/>
    </row>
    <row r="1111" spans="3:12" x14ac:dyDescent="0.3">
      <c r="C1111" s="30"/>
      <c r="D1111" s="30"/>
      <c r="E1111" s="30"/>
      <c r="F1111" s="43"/>
      <c r="G1111" s="30"/>
      <c r="H1111" s="30"/>
      <c r="I1111" s="30"/>
      <c r="J1111" s="30"/>
      <c r="K1111" s="30"/>
      <c r="L1111" s="30"/>
    </row>
    <row r="1112" spans="3:12" x14ac:dyDescent="0.3">
      <c r="C1112" s="30"/>
      <c r="D1112" s="30"/>
      <c r="E1112" s="30"/>
      <c r="F1112" s="43"/>
      <c r="G1112" s="30"/>
      <c r="H1112" s="30"/>
      <c r="I1112" s="30"/>
      <c r="J1112" s="30"/>
      <c r="K1112" s="30"/>
      <c r="L1112" s="30"/>
    </row>
    <row r="1113" spans="3:12" x14ac:dyDescent="0.3">
      <c r="C1113" s="30"/>
      <c r="D1113" s="30"/>
      <c r="E1113" s="30"/>
      <c r="F1113" s="43"/>
      <c r="G1113" s="30"/>
      <c r="H1113" s="30"/>
      <c r="I1113" s="30"/>
      <c r="J1113" s="30"/>
      <c r="K1113" s="30"/>
      <c r="L1113" s="30"/>
    </row>
    <row r="1114" spans="3:12" x14ac:dyDescent="0.3">
      <c r="C1114" s="30"/>
      <c r="D1114" s="30"/>
      <c r="E1114" s="30"/>
      <c r="F1114" s="43"/>
      <c r="G1114" s="30"/>
      <c r="H1114" s="30"/>
      <c r="I1114" s="30"/>
      <c r="J1114" s="30"/>
      <c r="K1114" s="30"/>
      <c r="L1114" s="30"/>
    </row>
    <row r="1115" spans="3:12" x14ac:dyDescent="0.3">
      <c r="C1115" s="30"/>
      <c r="D1115" s="30"/>
      <c r="E1115" s="30"/>
      <c r="F1115" s="43"/>
      <c r="G1115" s="30"/>
      <c r="H1115" s="30"/>
      <c r="I1115" s="30"/>
      <c r="J1115" s="30"/>
      <c r="K1115" s="30"/>
      <c r="L1115" s="30"/>
    </row>
    <row r="1116" spans="3:12" x14ac:dyDescent="0.3">
      <c r="C1116" s="30"/>
      <c r="D1116" s="30"/>
      <c r="E1116" s="30"/>
      <c r="F1116" s="43"/>
      <c r="G1116" s="30"/>
      <c r="H1116" s="30"/>
      <c r="I1116" s="30"/>
      <c r="J1116" s="30"/>
      <c r="K1116" s="30"/>
      <c r="L1116" s="30"/>
    </row>
    <row r="1117" spans="3:12" x14ac:dyDescent="0.3">
      <c r="C1117" s="30"/>
      <c r="D1117" s="30"/>
      <c r="E1117" s="30"/>
      <c r="F1117" s="43"/>
      <c r="G1117" s="30"/>
      <c r="H1117" s="30"/>
      <c r="I1117" s="30"/>
      <c r="J1117" s="30"/>
      <c r="K1117" s="30"/>
      <c r="L1117" s="30"/>
    </row>
    <row r="1118" spans="3:12" x14ac:dyDescent="0.3">
      <c r="C1118" s="30"/>
      <c r="D1118" s="30"/>
      <c r="E1118" s="30"/>
      <c r="F1118" s="43"/>
      <c r="G1118" s="30"/>
      <c r="H1118" s="30"/>
      <c r="I1118" s="30"/>
      <c r="J1118" s="30"/>
      <c r="K1118" s="30"/>
      <c r="L1118" s="30"/>
    </row>
    <row r="1119" spans="3:12" x14ac:dyDescent="0.3">
      <c r="C1119" s="30"/>
      <c r="D1119" s="30"/>
      <c r="E1119" s="30"/>
      <c r="F1119" s="43"/>
      <c r="G1119" s="30"/>
      <c r="H1119" s="30"/>
      <c r="I1119" s="30"/>
      <c r="J1119" s="30"/>
      <c r="K1119" s="30"/>
      <c r="L1119" s="30"/>
    </row>
    <row r="1120" spans="3:12" x14ac:dyDescent="0.3">
      <c r="C1120" s="30"/>
      <c r="D1120" s="30"/>
      <c r="E1120" s="30"/>
      <c r="F1120" s="43"/>
      <c r="G1120" s="30"/>
      <c r="H1120" s="30"/>
      <c r="I1120" s="30"/>
      <c r="J1120" s="30"/>
      <c r="K1120" s="30"/>
      <c r="L1120" s="30"/>
    </row>
    <row r="1121" spans="3:12" x14ac:dyDescent="0.3">
      <c r="C1121" s="30"/>
      <c r="D1121" s="30"/>
      <c r="E1121" s="30"/>
      <c r="F1121" s="43"/>
      <c r="G1121" s="30"/>
      <c r="H1121" s="30"/>
      <c r="I1121" s="30"/>
      <c r="J1121" s="30"/>
      <c r="K1121" s="30"/>
      <c r="L1121" s="30"/>
    </row>
    <row r="1122" spans="3:12" x14ac:dyDescent="0.3">
      <c r="C1122" s="30"/>
      <c r="D1122" s="30"/>
      <c r="E1122" s="30"/>
      <c r="F1122" s="43"/>
      <c r="G1122" s="30"/>
      <c r="H1122" s="30"/>
      <c r="I1122" s="30"/>
      <c r="J1122" s="30"/>
      <c r="K1122" s="30"/>
      <c r="L1122" s="30"/>
    </row>
    <row r="1123" spans="3:12" x14ac:dyDescent="0.3">
      <c r="C1123" s="30"/>
      <c r="D1123" s="30"/>
      <c r="E1123" s="30"/>
      <c r="F1123" s="43"/>
      <c r="G1123" s="30"/>
      <c r="H1123" s="30"/>
      <c r="I1123" s="30"/>
      <c r="J1123" s="30"/>
      <c r="K1123" s="30"/>
      <c r="L1123" s="30"/>
    </row>
    <row r="1124" spans="3:12" x14ac:dyDescent="0.3">
      <c r="C1124" s="30"/>
      <c r="D1124" s="30"/>
      <c r="E1124" s="30"/>
      <c r="F1124" s="43"/>
      <c r="G1124" s="30"/>
      <c r="H1124" s="30"/>
      <c r="I1124" s="30"/>
      <c r="J1124" s="30"/>
      <c r="K1124" s="30"/>
      <c r="L1124" s="30"/>
    </row>
    <row r="1125" spans="3:12" x14ac:dyDescent="0.3">
      <c r="C1125" s="30"/>
      <c r="D1125" s="30"/>
      <c r="E1125" s="30"/>
      <c r="F1125" s="43"/>
      <c r="G1125" s="30"/>
      <c r="H1125" s="30"/>
      <c r="I1125" s="30"/>
      <c r="J1125" s="30"/>
      <c r="K1125" s="30"/>
      <c r="L1125" s="30"/>
    </row>
    <row r="1126" spans="3:12" x14ac:dyDescent="0.3">
      <c r="C1126" s="30"/>
      <c r="D1126" s="30"/>
      <c r="E1126" s="30"/>
      <c r="F1126" s="43"/>
      <c r="G1126" s="30"/>
      <c r="H1126" s="30"/>
      <c r="I1126" s="30"/>
      <c r="J1126" s="30"/>
      <c r="K1126" s="30"/>
      <c r="L1126" s="30"/>
    </row>
    <row r="1127" spans="3:12" x14ac:dyDescent="0.3">
      <c r="C1127" s="30"/>
      <c r="D1127" s="30"/>
      <c r="E1127" s="30"/>
      <c r="F1127" s="43"/>
      <c r="G1127" s="30"/>
      <c r="H1127" s="30"/>
      <c r="I1127" s="30"/>
      <c r="J1127" s="30"/>
      <c r="K1127" s="30"/>
      <c r="L1127" s="30"/>
    </row>
    <row r="1128" spans="3:12" x14ac:dyDescent="0.3">
      <c r="C1128" s="30"/>
      <c r="D1128" s="30"/>
      <c r="E1128" s="30"/>
      <c r="F1128" s="43"/>
      <c r="G1128" s="30"/>
      <c r="H1128" s="30"/>
      <c r="I1128" s="30"/>
      <c r="J1128" s="30"/>
      <c r="K1128" s="30"/>
      <c r="L1128" s="30"/>
    </row>
    <row r="1129" spans="3:12" x14ac:dyDescent="0.3">
      <c r="C1129" s="30"/>
      <c r="D1129" s="30"/>
      <c r="E1129" s="30"/>
      <c r="F1129" s="43"/>
      <c r="G1129" s="30"/>
      <c r="H1129" s="30"/>
      <c r="I1129" s="30"/>
      <c r="J1129" s="30"/>
      <c r="K1129" s="30"/>
      <c r="L1129" s="30"/>
    </row>
    <row r="1130" spans="3:12" x14ac:dyDescent="0.3">
      <c r="C1130" s="30"/>
      <c r="D1130" s="30"/>
      <c r="E1130" s="30"/>
      <c r="F1130" s="43"/>
      <c r="G1130" s="30"/>
      <c r="H1130" s="30"/>
      <c r="I1130" s="30"/>
      <c r="J1130" s="30"/>
      <c r="K1130" s="30"/>
      <c r="L1130" s="30"/>
    </row>
    <row r="1131" spans="3:12" x14ac:dyDescent="0.3">
      <c r="C1131" s="30"/>
      <c r="D1131" s="30"/>
      <c r="E1131" s="30"/>
      <c r="F1131" s="43"/>
      <c r="G1131" s="30"/>
      <c r="H1131" s="30"/>
      <c r="I1131" s="30"/>
      <c r="J1131" s="30"/>
      <c r="K1131" s="30"/>
      <c r="L1131" s="30"/>
    </row>
    <row r="1132" spans="3:12" x14ac:dyDescent="0.3">
      <c r="C1132" s="30"/>
      <c r="D1132" s="30"/>
      <c r="E1132" s="30"/>
      <c r="F1132" s="43"/>
      <c r="G1132" s="30"/>
      <c r="H1132" s="30"/>
      <c r="I1132" s="30"/>
      <c r="J1132" s="30"/>
      <c r="K1132" s="30"/>
      <c r="L1132" s="30"/>
    </row>
    <row r="1133" spans="3:12" x14ac:dyDescent="0.3">
      <c r="C1133" s="30"/>
      <c r="D1133" s="30"/>
      <c r="E1133" s="30"/>
      <c r="F1133" s="43"/>
      <c r="G1133" s="30"/>
      <c r="H1133" s="30"/>
      <c r="I1133" s="30"/>
      <c r="J1133" s="30"/>
      <c r="K1133" s="30"/>
      <c r="L1133" s="30"/>
    </row>
    <row r="1134" spans="3:12" x14ac:dyDescent="0.3">
      <c r="C1134" s="30"/>
      <c r="D1134" s="30"/>
      <c r="E1134" s="30"/>
      <c r="F1134" s="43"/>
      <c r="G1134" s="30"/>
      <c r="H1134" s="30"/>
      <c r="I1134" s="30"/>
      <c r="J1134" s="30"/>
      <c r="K1134" s="30"/>
      <c r="L1134" s="30"/>
    </row>
    <row r="1135" spans="3:12" x14ac:dyDescent="0.3">
      <c r="C1135" s="30"/>
      <c r="D1135" s="30"/>
      <c r="E1135" s="30"/>
      <c r="F1135" s="43"/>
      <c r="G1135" s="30"/>
      <c r="H1135" s="30"/>
      <c r="I1135" s="30"/>
      <c r="J1135" s="30"/>
      <c r="K1135" s="30"/>
      <c r="L1135" s="30"/>
    </row>
    <row r="1136" spans="3:12" x14ac:dyDescent="0.3">
      <c r="C1136" s="30"/>
      <c r="D1136" s="30"/>
      <c r="E1136" s="30"/>
      <c r="F1136" s="43"/>
      <c r="G1136" s="30"/>
      <c r="H1136" s="30"/>
      <c r="I1136" s="30"/>
      <c r="J1136" s="30"/>
      <c r="K1136" s="30"/>
      <c r="L1136" s="30"/>
    </row>
    <row r="1137" spans="3:12" x14ac:dyDescent="0.3">
      <c r="C1137" s="30"/>
      <c r="D1137" s="30"/>
      <c r="E1137" s="30"/>
      <c r="F1137" s="43"/>
      <c r="G1137" s="30"/>
      <c r="H1137" s="30"/>
      <c r="I1137" s="30"/>
      <c r="J1137" s="30"/>
      <c r="K1137" s="30"/>
      <c r="L1137" s="30"/>
    </row>
    <row r="1138" spans="3:12" x14ac:dyDescent="0.3">
      <c r="C1138" s="30"/>
      <c r="D1138" s="30"/>
      <c r="E1138" s="30"/>
      <c r="F1138" s="43"/>
      <c r="G1138" s="30"/>
      <c r="H1138" s="30"/>
      <c r="I1138" s="30"/>
      <c r="J1138" s="30"/>
      <c r="K1138" s="30"/>
      <c r="L1138" s="30"/>
    </row>
    <row r="1139" spans="3:12" x14ac:dyDescent="0.3">
      <c r="C1139" s="30"/>
      <c r="D1139" s="30"/>
      <c r="E1139" s="30"/>
      <c r="F1139" s="43"/>
      <c r="G1139" s="30"/>
      <c r="H1139" s="30"/>
      <c r="I1139" s="30"/>
      <c r="J1139" s="30"/>
      <c r="K1139" s="30"/>
      <c r="L1139" s="30"/>
    </row>
    <row r="1140" spans="3:12" x14ac:dyDescent="0.3">
      <c r="C1140" s="30"/>
      <c r="D1140" s="30"/>
      <c r="E1140" s="30"/>
      <c r="F1140" s="43"/>
      <c r="G1140" s="30"/>
      <c r="H1140" s="30"/>
      <c r="I1140" s="30"/>
      <c r="J1140" s="30"/>
      <c r="K1140" s="30"/>
      <c r="L1140" s="30"/>
    </row>
    <row r="1141" spans="3:12" x14ac:dyDescent="0.3">
      <c r="C1141" s="30"/>
      <c r="D1141" s="30"/>
      <c r="E1141" s="30"/>
      <c r="F1141" s="43"/>
      <c r="G1141" s="30"/>
      <c r="H1141" s="30"/>
      <c r="I1141" s="30"/>
      <c r="J1141" s="30"/>
      <c r="K1141" s="30"/>
      <c r="L1141" s="30"/>
    </row>
    <row r="1142" spans="3:12" x14ac:dyDescent="0.3">
      <c r="C1142" s="30"/>
      <c r="D1142" s="30"/>
      <c r="E1142" s="30"/>
      <c r="F1142" s="43"/>
      <c r="G1142" s="30"/>
      <c r="H1142" s="30"/>
      <c r="I1142" s="30"/>
      <c r="J1142" s="30"/>
      <c r="K1142" s="30"/>
      <c r="L1142" s="30"/>
    </row>
    <row r="1143" spans="3:12" x14ac:dyDescent="0.3">
      <c r="C1143" s="30"/>
      <c r="D1143" s="30"/>
      <c r="E1143" s="30"/>
      <c r="F1143" s="43"/>
      <c r="G1143" s="30"/>
      <c r="H1143" s="30"/>
      <c r="I1143" s="30"/>
      <c r="J1143" s="30"/>
      <c r="K1143" s="30"/>
      <c r="L1143" s="30"/>
    </row>
    <row r="1144" spans="3:12" x14ac:dyDescent="0.3">
      <c r="C1144" s="30"/>
      <c r="D1144" s="30"/>
      <c r="E1144" s="30"/>
      <c r="F1144" s="43"/>
      <c r="G1144" s="30"/>
      <c r="H1144" s="30"/>
      <c r="I1144" s="30"/>
      <c r="J1144" s="30"/>
      <c r="K1144" s="30"/>
      <c r="L1144" s="30"/>
    </row>
    <row r="1145" spans="3:12" x14ac:dyDescent="0.3">
      <c r="C1145" s="30"/>
      <c r="D1145" s="30"/>
      <c r="E1145" s="30"/>
      <c r="F1145" s="43"/>
      <c r="G1145" s="30"/>
      <c r="H1145" s="30"/>
      <c r="I1145" s="30"/>
      <c r="J1145" s="30"/>
      <c r="K1145" s="30"/>
      <c r="L1145" s="30"/>
    </row>
    <row r="1146" spans="3:12" x14ac:dyDescent="0.3">
      <c r="C1146" s="30"/>
      <c r="D1146" s="30"/>
      <c r="E1146" s="30"/>
      <c r="F1146" s="43"/>
      <c r="G1146" s="30"/>
      <c r="H1146" s="30"/>
      <c r="I1146" s="30"/>
      <c r="J1146" s="30"/>
      <c r="K1146" s="30"/>
      <c r="L1146" s="30"/>
    </row>
    <row r="1147" spans="3:12" x14ac:dyDescent="0.3">
      <c r="C1147" s="30"/>
      <c r="D1147" s="30"/>
      <c r="E1147" s="30"/>
      <c r="F1147" s="43"/>
      <c r="G1147" s="30"/>
      <c r="H1147" s="30"/>
      <c r="I1147" s="30"/>
      <c r="J1147" s="30"/>
      <c r="K1147" s="30"/>
      <c r="L1147" s="30"/>
    </row>
    <row r="1148" spans="3:12" x14ac:dyDescent="0.3">
      <c r="C1148" s="30"/>
      <c r="D1148" s="30"/>
      <c r="E1148" s="30"/>
      <c r="F1148" s="43"/>
      <c r="G1148" s="30"/>
      <c r="H1148" s="30"/>
      <c r="I1148" s="30"/>
      <c r="J1148" s="30"/>
      <c r="K1148" s="30"/>
      <c r="L1148" s="30"/>
    </row>
    <row r="1149" spans="3:12" x14ac:dyDescent="0.3">
      <c r="C1149" s="30"/>
      <c r="D1149" s="30"/>
      <c r="E1149" s="30"/>
      <c r="F1149" s="43"/>
      <c r="G1149" s="30"/>
      <c r="H1149" s="30"/>
      <c r="I1149" s="30"/>
      <c r="J1149" s="30"/>
      <c r="K1149" s="30"/>
      <c r="L1149" s="30"/>
    </row>
    <row r="1150" spans="3:12" x14ac:dyDescent="0.3">
      <c r="C1150" s="30"/>
      <c r="D1150" s="30"/>
      <c r="E1150" s="30"/>
      <c r="F1150" s="43"/>
      <c r="G1150" s="30"/>
      <c r="H1150" s="30"/>
      <c r="I1150" s="30"/>
      <c r="J1150" s="30"/>
      <c r="K1150" s="30"/>
      <c r="L1150" s="30"/>
    </row>
    <row r="1151" spans="3:12" x14ac:dyDescent="0.3">
      <c r="C1151" s="30"/>
      <c r="D1151" s="30"/>
      <c r="E1151" s="30"/>
      <c r="F1151" s="43"/>
      <c r="G1151" s="30"/>
      <c r="H1151" s="30"/>
      <c r="I1151" s="30"/>
      <c r="J1151" s="30"/>
      <c r="K1151" s="30"/>
      <c r="L1151" s="30"/>
    </row>
    <row r="1152" spans="3:12" x14ac:dyDescent="0.3">
      <c r="C1152" s="30"/>
      <c r="D1152" s="30"/>
      <c r="E1152" s="30"/>
      <c r="F1152" s="43"/>
      <c r="G1152" s="30"/>
      <c r="H1152" s="30"/>
      <c r="I1152" s="30"/>
      <c r="J1152" s="30"/>
      <c r="K1152" s="30"/>
      <c r="L1152" s="30"/>
    </row>
    <row r="1153" spans="3:12" x14ac:dyDescent="0.3">
      <c r="C1153" s="30"/>
      <c r="D1153" s="30"/>
      <c r="E1153" s="30"/>
      <c r="F1153" s="43"/>
      <c r="G1153" s="30"/>
      <c r="H1153" s="30"/>
      <c r="I1153" s="30"/>
      <c r="J1153" s="30"/>
      <c r="K1153" s="30"/>
      <c r="L1153" s="30"/>
    </row>
    <row r="1154" spans="3:12" x14ac:dyDescent="0.3">
      <c r="C1154" s="30"/>
      <c r="D1154" s="30"/>
      <c r="E1154" s="30"/>
      <c r="F1154" s="43"/>
      <c r="G1154" s="30"/>
      <c r="H1154" s="30"/>
      <c r="I1154" s="30"/>
      <c r="J1154" s="30"/>
      <c r="K1154" s="30"/>
      <c r="L1154" s="30"/>
    </row>
    <row r="1155" spans="3:12" x14ac:dyDescent="0.3">
      <c r="C1155" s="30"/>
      <c r="D1155" s="30"/>
      <c r="E1155" s="30"/>
      <c r="F1155" s="43"/>
      <c r="G1155" s="30"/>
      <c r="H1155" s="30"/>
      <c r="I1155" s="30"/>
      <c r="J1155" s="30"/>
      <c r="K1155" s="30"/>
      <c r="L1155" s="30"/>
    </row>
    <row r="1156" spans="3:12" x14ac:dyDescent="0.3">
      <c r="C1156" s="30"/>
      <c r="D1156" s="30"/>
      <c r="E1156" s="30"/>
      <c r="F1156" s="43"/>
      <c r="G1156" s="30"/>
      <c r="H1156" s="30"/>
      <c r="I1156" s="30"/>
      <c r="J1156" s="30"/>
      <c r="K1156" s="30"/>
      <c r="L1156" s="30"/>
    </row>
    <row r="1157" spans="3:12" x14ac:dyDescent="0.3">
      <c r="C1157" s="30"/>
      <c r="D1157" s="30"/>
      <c r="E1157" s="30"/>
      <c r="F1157" s="43"/>
      <c r="G1157" s="30"/>
      <c r="H1157" s="30"/>
      <c r="I1157" s="30"/>
      <c r="J1157" s="30"/>
      <c r="K1157" s="30"/>
      <c r="L1157" s="30"/>
    </row>
    <row r="1158" spans="3:12" x14ac:dyDescent="0.3">
      <c r="C1158" s="30"/>
      <c r="D1158" s="30"/>
      <c r="E1158" s="30"/>
      <c r="F1158" s="43"/>
      <c r="G1158" s="30"/>
      <c r="H1158" s="30"/>
      <c r="I1158" s="30"/>
      <c r="J1158" s="30"/>
      <c r="K1158" s="30"/>
      <c r="L1158" s="30"/>
    </row>
    <row r="1159" spans="3:12" x14ac:dyDescent="0.3">
      <c r="C1159" s="30"/>
      <c r="D1159" s="30"/>
      <c r="E1159" s="30"/>
      <c r="F1159" s="43"/>
      <c r="G1159" s="30"/>
      <c r="H1159" s="30"/>
      <c r="I1159" s="30"/>
      <c r="J1159" s="30"/>
      <c r="K1159" s="30"/>
      <c r="L1159" s="30"/>
    </row>
    <row r="1160" spans="3:12" x14ac:dyDescent="0.3">
      <c r="C1160" s="30"/>
      <c r="D1160" s="30"/>
      <c r="E1160" s="30"/>
      <c r="F1160" s="43"/>
      <c r="G1160" s="30"/>
      <c r="H1160" s="30"/>
      <c r="I1160" s="30"/>
      <c r="J1160" s="30"/>
      <c r="K1160" s="30"/>
      <c r="L1160" s="30"/>
    </row>
    <row r="1161" spans="3:12" x14ac:dyDescent="0.3">
      <c r="C1161" s="30"/>
      <c r="D1161" s="30"/>
      <c r="E1161" s="30"/>
      <c r="F1161" s="43"/>
      <c r="G1161" s="30"/>
      <c r="H1161" s="30"/>
      <c r="I1161" s="30"/>
      <c r="J1161" s="30"/>
      <c r="K1161" s="30"/>
      <c r="L1161" s="30"/>
    </row>
    <row r="1162" spans="3:12" x14ac:dyDescent="0.3">
      <c r="C1162" s="30"/>
      <c r="D1162" s="30"/>
      <c r="E1162" s="30"/>
      <c r="F1162" s="43"/>
      <c r="G1162" s="30"/>
      <c r="H1162" s="30"/>
      <c r="I1162" s="30"/>
      <c r="J1162" s="30"/>
      <c r="K1162" s="30"/>
      <c r="L1162" s="30"/>
    </row>
    <row r="1163" spans="3:12" x14ac:dyDescent="0.3">
      <c r="C1163" s="30"/>
      <c r="D1163" s="30"/>
      <c r="E1163" s="30"/>
      <c r="F1163" s="43"/>
      <c r="G1163" s="30"/>
      <c r="H1163" s="30"/>
      <c r="I1163" s="30"/>
      <c r="J1163" s="30"/>
      <c r="K1163" s="30"/>
      <c r="L1163" s="30"/>
    </row>
    <row r="1164" spans="3:12" x14ac:dyDescent="0.3">
      <c r="C1164" s="30"/>
      <c r="D1164" s="30"/>
      <c r="E1164" s="30"/>
      <c r="F1164" s="43"/>
      <c r="G1164" s="30"/>
      <c r="H1164" s="30"/>
      <c r="I1164" s="30"/>
      <c r="J1164" s="30"/>
      <c r="K1164" s="30"/>
      <c r="L1164" s="30"/>
    </row>
    <row r="1165" spans="3:12" x14ac:dyDescent="0.3">
      <c r="C1165" s="30"/>
      <c r="D1165" s="30"/>
      <c r="E1165" s="30"/>
      <c r="F1165" s="43"/>
      <c r="G1165" s="30"/>
      <c r="H1165" s="30"/>
      <c r="I1165" s="30"/>
      <c r="J1165" s="30"/>
      <c r="K1165" s="30"/>
      <c r="L1165" s="30"/>
    </row>
    <row r="1166" spans="3:12" x14ac:dyDescent="0.3">
      <c r="C1166" s="30"/>
      <c r="D1166" s="30"/>
      <c r="E1166" s="30"/>
      <c r="F1166" s="43"/>
      <c r="G1166" s="30"/>
      <c r="H1166" s="30"/>
      <c r="I1166" s="30"/>
      <c r="J1166" s="30"/>
      <c r="K1166" s="30"/>
      <c r="L1166" s="30"/>
    </row>
    <row r="1167" spans="3:12" x14ac:dyDescent="0.3">
      <c r="C1167" s="30"/>
      <c r="D1167" s="30"/>
      <c r="E1167" s="30"/>
      <c r="F1167" s="43"/>
      <c r="G1167" s="30"/>
      <c r="H1167" s="30"/>
      <c r="I1167" s="30"/>
      <c r="J1167" s="30"/>
      <c r="K1167" s="30"/>
      <c r="L1167" s="30"/>
    </row>
    <row r="1168" spans="3:12" x14ac:dyDescent="0.3">
      <c r="C1168" s="30"/>
      <c r="D1168" s="30"/>
      <c r="E1168" s="30"/>
      <c r="F1168" s="43"/>
      <c r="G1168" s="30"/>
      <c r="H1168" s="30"/>
      <c r="I1168" s="30"/>
      <c r="J1168" s="30"/>
      <c r="K1168" s="30"/>
      <c r="L1168" s="30"/>
    </row>
    <row r="1169" spans="3:12" x14ac:dyDescent="0.3">
      <c r="C1169" s="30"/>
      <c r="D1169" s="30"/>
      <c r="E1169" s="30"/>
      <c r="F1169" s="43"/>
      <c r="G1169" s="30"/>
      <c r="H1169" s="30"/>
      <c r="I1169" s="30"/>
      <c r="J1169" s="30"/>
      <c r="K1169" s="30"/>
      <c r="L1169" s="30"/>
    </row>
    <row r="1170" spans="3:12" x14ac:dyDescent="0.3">
      <c r="C1170" s="30"/>
      <c r="D1170" s="30"/>
      <c r="E1170" s="30"/>
      <c r="F1170" s="43"/>
      <c r="G1170" s="30"/>
      <c r="H1170" s="30"/>
      <c r="I1170" s="30"/>
      <c r="J1170" s="30"/>
      <c r="K1170" s="30"/>
      <c r="L1170" s="30"/>
    </row>
    <row r="1171" spans="3:12" x14ac:dyDescent="0.3">
      <c r="C1171" s="30"/>
      <c r="D1171" s="30"/>
      <c r="E1171" s="30"/>
      <c r="F1171" s="43"/>
      <c r="G1171" s="30"/>
      <c r="H1171" s="30"/>
      <c r="I1171" s="30"/>
      <c r="J1171" s="30"/>
      <c r="K1171" s="30"/>
      <c r="L1171" s="30"/>
    </row>
    <row r="1172" spans="3:12" x14ac:dyDescent="0.3">
      <c r="C1172" s="30"/>
      <c r="D1172" s="30"/>
      <c r="E1172" s="30"/>
      <c r="F1172" s="43"/>
      <c r="G1172" s="30"/>
      <c r="H1172" s="30"/>
      <c r="I1172" s="30"/>
      <c r="J1172" s="30"/>
      <c r="K1172" s="30"/>
      <c r="L1172" s="30"/>
    </row>
    <row r="1173" spans="3:12" x14ac:dyDescent="0.3">
      <c r="C1173" s="30"/>
      <c r="D1173" s="30"/>
      <c r="E1173" s="30"/>
      <c r="F1173" s="43"/>
      <c r="G1173" s="30"/>
      <c r="H1173" s="30"/>
      <c r="I1173" s="30"/>
      <c r="J1173" s="30"/>
      <c r="K1173" s="30"/>
      <c r="L1173" s="30"/>
    </row>
    <row r="1174" spans="3:12" x14ac:dyDescent="0.3">
      <c r="C1174" s="30"/>
      <c r="D1174" s="30"/>
      <c r="E1174" s="30"/>
      <c r="F1174" s="43"/>
      <c r="G1174" s="30"/>
      <c r="H1174" s="30"/>
      <c r="I1174" s="30"/>
      <c r="J1174" s="30"/>
      <c r="K1174" s="30"/>
      <c r="L1174" s="30"/>
    </row>
    <row r="1175" spans="3:12" x14ac:dyDescent="0.3">
      <c r="C1175" s="30"/>
      <c r="D1175" s="30"/>
      <c r="E1175" s="30"/>
      <c r="F1175" s="43"/>
      <c r="G1175" s="30"/>
      <c r="H1175" s="30"/>
      <c r="I1175" s="30"/>
      <c r="J1175" s="30"/>
      <c r="K1175" s="30"/>
      <c r="L1175" s="30"/>
    </row>
    <row r="1176" spans="3:12" x14ac:dyDescent="0.3">
      <c r="C1176" s="30"/>
      <c r="D1176" s="30"/>
      <c r="E1176" s="30"/>
      <c r="F1176" s="43"/>
      <c r="G1176" s="30"/>
      <c r="H1176" s="30"/>
      <c r="I1176" s="30"/>
      <c r="J1176" s="30"/>
      <c r="K1176" s="30"/>
      <c r="L1176" s="30"/>
    </row>
    <row r="1177" spans="3:12" x14ac:dyDescent="0.3">
      <c r="C1177" s="30"/>
      <c r="D1177" s="30"/>
      <c r="E1177" s="30"/>
      <c r="F1177" s="43"/>
      <c r="G1177" s="30"/>
      <c r="H1177" s="30"/>
      <c r="I1177" s="30"/>
      <c r="J1177" s="30"/>
      <c r="K1177" s="30"/>
      <c r="L1177" s="30"/>
    </row>
    <row r="1178" spans="3:12" x14ac:dyDescent="0.3">
      <c r="C1178" s="30"/>
      <c r="D1178" s="30"/>
      <c r="E1178" s="30"/>
      <c r="F1178" s="43"/>
      <c r="G1178" s="30"/>
      <c r="H1178" s="30"/>
      <c r="I1178" s="30"/>
      <c r="J1178" s="30"/>
      <c r="K1178" s="30"/>
      <c r="L1178" s="30"/>
    </row>
    <row r="1179" spans="3:12" x14ac:dyDescent="0.3">
      <c r="C1179" s="30"/>
      <c r="D1179" s="30"/>
      <c r="E1179" s="30"/>
      <c r="F1179" s="43"/>
      <c r="G1179" s="30"/>
      <c r="H1179" s="30"/>
      <c r="I1179" s="30"/>
      <c r="J1179" s="30"/>
      <c r="K1179" s="30"/>
      <c r="L1179" s="30"/>
    </row>
    <row r="1180" spans="3:12" x14ac:dyDescent="0.3">
      <c r="C1180" s="30"/>
      <c r="D1180" s="30"/>
      <c r="E1180" s="30"/>
      <c r="F1180" s="43"/>
      <c r="G1180" s="30"/>
      <c r="H1180" s="30"/>
      <c r="I1180" s="30"/>
      <c r="J1180" s="30"/>
      <c r="K1180" s="30"/>
      <c r="L1180" s="30"/>
    </row>
    <row r="1181" spans="3:12" x14ac:dyDescent="0.3">
      <c r="C1181" s="30"/>
      <c r="D1181" s="30"/>
      <c r="E1181" s="30"/>
      <c r="F1181" s="43"/>
      <c r="G1181" s="30"/>
      <c r="H1181" s="30"/>
      <c r="I1181" s="30"/>
      <c r="J1181" s="30"/>
      <c r="K1181" s="30"/>
      <c r="L1181" s="30"/>
    </row>
    <row r="1182" spans="3:12" x14ac:dyDescent="0.3">
      <c r="C1182" s="30"/>
      <c r="D1182" s="30"/>
      <c r="E1182" s="30"/>
      <c r="F1182" s="43"/>
      <c r="G1182" s="30"/>
      <c r="H1182" s="30"/>
      <c r="I1182" s="30"/>
      <c r="J1182" s="30"/>
      <c r="K1182" s="30"/>
      <c r="L1182" s="30"/>
    </row>
    <row r="1183" spans="3:12" x14ac:dyDescent="0.3">
      <c r="C1183" s="30"/>
      <c r="D1183" s="30"/>
      <c r="E1183" s="30"/>
      <c r="F1183" s="43"/>
      <c r="G1183" s="30"/>
      <c r="H1183" s="30"/>
      <c r="I1183" s="30"/>
      <c r="J1183" s="30"/>
      <c r="K1183" s="30"/>
      <c r="L1183" s="30"/>
    </row>
    <row r="1184" spans="3:12" x14ac:dyDescent="0.3">
      <c r="C1184" s="30"/>
      <c r="D1184" s="30"/>
      <c r="E1184" s="30"/>
      <c r="F1184" s="43"/>
      <c r="G1184" s="30"/>
      <c r="H1184" s="30"/>
      <c r="I1184" s="30"/>
      <c r="J1184" s="30"/>
      <c r="K1184" s="30"/>
      <c r="L1184" s="30"/>
    </row>
    <row r="1185" spans="3:12" x14ac:dyDescent="0.3">
      <c r="C1185" s="30"/>
      <c r="D1185" s="30"/>
      <c r="E1185" s="30"/>
      <c r="F1185" s="43"/>
      <c r="G1185" s="30"/>
      <c r="H1185" s="30"/>
      <c r="I1185" s="30"/>
      <c r="J1185" s="30"/>
      <c r="K1185" s="30"/>
      <c r="L1185" s="30"/>
    </row>
    <row r="1186" spans="3:12" x14ac:dyDescent="0.3">
      <c r="C1186" s="30"/>
      <c r="D1186" s="30"/>
      <c r="E1186" s="30"/>
      <c r="F1186" s="43"/>
      <c r="G1186" s="30"/>
      <c r="H1186" s="30"/>
      <c r="I1186" s="30"/>
      <c r="J1186" s="30"/>
      <c r="K1186" s="30"/>
      <c r="L1186" s="30"/>
    </row>
    <row r="1187" spans="3:12" x14ac:dyDescent="0.3">
      <c r="C1187" s="30"/>
      <c r="D1187" s="30"/>
      <c r="E1187" s="30"/>
      <c r="F1187" s="43"/>
      <c r="G1187" s="30"/>
      <c r="H1187" s="30"/>
      <c r="I1187" s="30"/>
      <c r="J1187" s="30"/>
      <c r="K1187" s="30"/>
      <c r="L1187" s="30"/>
    </row>
    <row r="1188" spans="3:12" x14ac:dyDescent="0.3">
      <c r="C1188" s="30"/>
      <c r="D1188" s="30"/>
      <c r="E1188" s="30"/>
      <c r="F1188" s="43"/>
      <c r="G1188" s="30"/>
      <c r="H1188" s="30"/>
      <c r="I1188" s="30"/>
      <c r="J1188" s="30"/>
      <c r="K1188" s="30"/>
      <c r="L1188" s="30"/>
    </row>
    <row r="1189" spans="3:12" x14ac:dyDescent="0.3">
      <c r="C1189" s="30"/>
      <c r="D1189" s="30"/>
      <c r="E1189" s="30"/>
      <c r="F1189" s="43"/>
      <c r="G1189" s="30"/>
      <c r="H1189" s="30"/>
      <c r="I1189" s="30"/>
      <c r="J1189" s="30"/>
      <c r="K1189" s="30"/>
      <c r="L1189" s="30"/>
    </row>
    <row r="1190" spans="3:12" x14ac:dyDescent="0.3">
      <c r="C1190" s="30"/>
      <c r="D1190" s="30"/>
      <c r="E1190" s="30"/>
      <c r="F1190" s="43"/>
      <c r="G1190" s="30"/>
      <c r="H1190" s="30"/>
      <c r="I1190" s="30"/>
      <c r="J1190" s="30"/>
      <c r="K1190" s="30"/>
      <c r="L1190" s="30"/>
    </row>
    <row r="1191" spans="3:12" x14ac:dyDescent="0.3">
      <c r="C1191" s="30"/>
      <c r="D1191" s="30"/>
      <c r="E1191" s="30"/>
      <c r="F1191" s="43"/>
      <c r="G1191" s="30"/>
      <c r="H1191" s="30"/>
      <c r="I1191" s="30"/>
      <c r="J1191" s="30"/>
      <c r="K1191" s="30"/>
      <c r="L1191" s="30"/>
    </row>
    <row r="1192" spans="3:12" x14ac:dyDescent="0.3">
      <c r="C1192" s="30"/>
      <c r="D1192" s="30"/>
      <c r="E1192" s="30"/>
      <c r="F1192" s="43"/>
      <c r="G1192" s="30"/>
      <c r="H1192" s="30"/>
      <c r="I1192" s="30"/>
      <c r="J1192" s="30"/>
      <c r="K1192" s="30"/>
      <c r="L1192" s="30"/>
    </row>
    <row r="1193" spans="3:12" x14ac:dyDescent="0.3">
      <c r="C1193" s="30"/>
      <c r="D1193" s="30"/>
      <c r="E1193" s="30"/>
      <c r="F1193" s="43"/>
      <c r="G1193" s="30"/>
      <c r="H1193" s="30"/>
      <c r="I1193" s="30"/>
      <c r="J1193" s="30"/>
      <c r="K1193" s="30"/>
      <c r="L1193" s="30"/>
    </row>
    <row r="1194" spans="3:12" x14ac:dyDescent="0.3">
      <c r="C1194" s="30"/>
      <c r="D1194" s="30"/>
      <c r="E1194" s="30"/>
      <c r="F1194" s="43"/>
      <c r="G1194" s="30"/>
      <c r="H1194" s="30"/>
      <c r="I1194" s="30"/>
      <c r="J1194" s="30"/>
      <c r="K1194" s="30"/>
      <c r="L1194" s="30"/>
    </row>
    <row r="1195" spans="3:12" x14ac:dyDescent="0.3">
      <c r="C1195" s="30"/>
      <c r="D1195" s="30"/>
      <c r="E1195" s="30"/>
      <c r="F1195" s="43"/>
      <c r="G1195" s="30"/>
      <c r="H1195" s="30"/>
      <c r="I1195" s="30"/>
      <c r="J1195" s="30"/>
      <c r="K1195" s="30"/>
      <c r="L1195" s="30"/>
    </row>
    <row r="1196" spans="3:12" x14ac:dyDescent="0.3">
      <c r="C1196" s="30"/>
      <c r="D1196" s="30"/>
      <c r="E1196" s="30"/>
      <c r="F1196" s="43"/>
      <c r="G1196" s="30"/>
      <c r="H1196" s="30"/>
      <c r="I1196" s="30"/>
      <c r="J1196" s="30"/>
      <c r="K1196" s="30"/>
      <c r="L1196" s="30"/>
    </row>
    <row r="1197" spans="3:12" x14ac:dyDescent="0.3">
      <c r="C1197" s="30"/>
      <c r="D1197" s="30"/>
      <c r="E1197" s="30"/>
      <c r="F1197" s="43"/>
      <c r="G1197" s="30"/>
      <c r="H1197" s="30"/>
      <c r="I1197" s="30"/>
      <c r="J1197" s="30"/>
      <c r="K1197" s="30"/>
      <c r="L1197" s="30"/>
    </row>
    <row r="1198" spans="3:12" x14ac:dyDescent="0.3">
      <c r="C1198" s="30"/>
      <c r="D1198" s="30"/>
      <c r="E1198" s="30"/>
      <c r="F1198" s="43"/>
      <c r="G1198" s="30"/>
      <c r="H1198" s="30"/>
      <c r="I1198" s="30"/>
      <c r="J1198" s="30"/>
      <c r="K1198" s="30"/>
      <c r="L1198" s="30"/>
    </row>
    <row r="1199" spans="3:12" x14ac:dyDescent="0.3">
      <c r="C1199" s="30"/>
      <c r="D1199" s="30"/>
      <c r="E1199" s="30"/>
      <c r="F1199" s="43"/>
      <c r="G1199" s="30"/>
      <c r="H1199" s="30"/>
      <c r="I1199" s="30"/>
      <c r="J1199" s="30"/>
      <c r="K1199" s="30"/>
      <c r="L1199" s="30"/>
    </row>
    <row r="1200" spans="3:12" x14ac:dyDescent="0.3">
      <c r="C1200" s="30"/>
      <c r="D1200" s="30"/>
      <c r="E1200" s="30"/>
      <c r="F1200" s="43"/>
      <c r="G1200" s="30"/>
      <c r="H1200" s="30"/>
      <c r="I1200" s="30"/>
      <c r="J1200" s="30"/>
      <c r="K1200" s="30"/>
      <c r="L1200" s="30"/>
    </row>
    <row r="1201" spans="3:12" x14ac:dyDescent="0.3">
      <c r="C1201" s="30"/>
      <c r="D1201" s="30"/>
      <c r="E1201" s="30"/>
      <c r="F1201" s="43"/>
      <c r="G1201" s="30"/>
      <c r="H1201" s="30"/>
      <c r="I1201" s="30"/>
      <c r="J1201" s="30"/>
      <c r="K1201" s="30"/>
      <c r="L1201" s="30"/>
    </row>
    <row r="1202" spans="3:12" x14ac:dyDescent="0.3">
      <c r="C1202" s="30"/>
      <c r="D1202" s="30"/>
      <c r="E1202" s="30"/>
      <c r="F1202" s="43"/>
      <c r="G1202" s="30"/>
      <c r="H1202" s="30"/>
      <c r="I1202" s="30"/>
      <c r="J1202" s="30"/>
      <c r="K1202" s="30"/>
      <c r="L1202" s="30"/>
    </row>
    <row r="1203" spans="3:12" x14ac:dyDescent="0.3">
      <c r="C1203" s="30"/>
      <c r="D1203" s="30"/>
      <c r="E1203" s="30"/>
      <c r="F1203" s="43"/>
      <c r="G1203" s="30"/>
      <c r="H1203" s="30"/>
      <c r="I1203" s="30"/>
      <c r="J1203" s="30"/>
      <c r="K1203" s="30"/>
      <c r="L1203" s="30"/>
    </row>
    <row r="1204" spans="3:12" x14ac:dyDescent="0.3">
      <c r="C1204" s="30"/>
      <c r="D1204" s="30"/>
      <c r="E1204" s="30"/>
      <c r="F1204" s="43"/>
      <c r="G1204" s="30"/>
      <c r="H1204" s="30"/>
      <c r="I1204" s="30"/>
      <c r="J1204" s="30"/>
      <c r="K1204" s="30"/>
      <c r="L1204" s="30"/>
    </row>
    <row r="1205" spans="3:12" x14ac:dyDescent="0.3">
      <c r="C1205" s="30"/>
      <c r="D1205" s="30"/>
      <c r="E1205" s="30"/>
      <c r="F1205" s="43"/>
      <c r="G1205" s="30"/>
      <c r="H1205" s="30"/>
      <c r="I1205" s="30"/>
      <c r="J1205" s="30"/>
      <c r="K1205" s="30"/>
      <c r="L1205" s="30"/>
    </row>
    <row r="1206" spans="3:12" x14ac:dyDescent="0.3">
      <c r="C1206" s="30"/>
      <c r="D1206" s="30"/>
      <c r="E1206" s="30"/>
      <c r="F1206" s="43"/>
      <c r="G1206" s="30"/>
      <c r="H1206" s="30"/>
      <c r="I1206" s="30"/>
      <c r="J1206" s="30"/>
      <c r="K1206" s="30"/>
      <c r="L1206" s="30"/>
    </row>
    <row r="1207" spans="3:12" x14ac:dyDescent="0.3">
      <c r="C1207" s="30"/>
      <c r="D1207" s="30"/>
      <c r="E1207" s="30"/>
      <c r="F1207" s="43"/>
      <c r="G1207" s="30"/>
      <c r="H1207" s="30"/>
      <c r="I1207" s="30"/>
      <c r="J1207" s="30"/>
      <c r="K1207" s="30"/>
      <c r="L1207" s="30"/>
    </row>
    <row r="1208" spans="3:12" x14ac:dyDescent="0.3">
      <c r="C1208" s="30"/>
      <c r="D1208" s="30"/>
      <c r="E1208" s="30"/>
      <c r="F1208" s="43"/>
      <c r="G1208" s="30"/>
      <c r="H1208" s="30"/>
      <c r="I1208" s="30"/>
      <c r="J1208" s="30"/>
      <c r="K1208" s="30"/>
      <c r="L1208" s="30"/>
    </row>
    <row r="1209" spans="3:12" x14ac:dyDescent="0.3">
      <c r="C1209" s="30"/>
      <c r="D1209" s="30"/>
      <c r="E1209" s="30"/>
      <c r="F1209" s="43"/>
      <c r="G1209" s="30"/>
      <c r="H1209" s="30"/>
      <c r="I1209" s="30"/>
      <c r="J1209" s="30"/>
      <c r="K1209" s="30"/>
      <c r="L1209" s="30"/>
    </row>
    <row r="1210" spans="3:12" x14ac:dyDescent="0.3">
      <c r="C1210" s="30"/>
      <c r="D1210" s="30"/>
      <c r="E1210" s="30"/>
      <c r="F1210" s="43"/>
      <c r="G1210" s="30"/>
      <c r="H1210" s="30"/>
      <c r="I1210" s="30"/>
      <c r="J1210" s="30"/>
      <c r="K1210" s="30"/>
      <c r="L1210" s="30"/>
    </row>
    <row r="1211" spans="3:12" x14ac:dyDescent="0.3">
      <c r="C1211" s="30"/>
      <c r="D1211" s="30"/>
      <c r="E1211" s="30"/>
      <c r="F1211" s="43"/>
      <c r="G1211" s="30"/>
      <c r="H1211" s="30"/>
      <c r="I1211" s="30"/>
      <c r="J1211" s="30"/>
      <c r="K1211" s="30"/>
      <c r="L1211" s="30"/>
    </row>
    <row r="1212" spans="3:12" x14ac:dyDescent="0.3">
      <c r="C1212" s="30"/>
      <c r="D1212" s="30"/>
      <c r="E1212" s="30"/>
      <c r="F1212" s="43"/>
      <c r="G1212" s="30"/>
      <c r="H1212" s="30"/>
      <c r="I1212" s="30"/>
      <c r="J1212" s="30"/>
      <c r="K1212" s="30"/>
      <c r="L1212" s="30"/>
    </row>
    <row r="1213" spans="3:12" x14ac:dyDescent="0.3">
      <c r="C1213" s="30"/>
      <c r="D1213" s="30"/>
      <c r="E1213" s="30"/>
      <c r="F1213" s="43"/>
      <c r="G1213" s="30"/>
      <c r="H1213" s="30"/>
      <c r="I1213" s="30"/>
      <c r="J1213" s="30"/>
      <c r="K1213" s="30"/>
      <c r="L1213" s="30"/>
    </row>
    <row r="1214" spans="3:12" x14ac:dyDescent="0.3">
      <c r="C1214" s="30"/>
      <c r="D1214" s="30"/>
      <c r="E1214" s="30"/>
      <c r="F1214" s="43"/>
      <c r="G1214" s="30"/>
      <c r="H1214" s="30"/>
      <c r="I1214" s="30"/>
      <c r="J1214" s="30"/>
      <c r="K1214" s="30"/>
      <c r="L1214" s="30"/>
    </row>
    <row r="1215" spans="3:12" x14ac:dyDescent="0.3">
      <c r="C1215" s="30"/>
      <c r="D1215" s="30"/>
      <c r="E1215" s="30"/>
      <c r="F1215" s="43"/>
      <c r="G1215" s="30"/>
      <c r="H1215" s="30"/>
      <c r="I1215" s="30"/>
      <c r="J1215" s="30"/>
      <c r="K1215" s="30"/>
      <c r="L1215" s="30"/>
    </row>
    <row r="1216" spans="3:12" x14ac:dyDescent="0.3">
      <c r="C1216" s="30"/>
      <c r="D1216" s="30"/>
      <c r="E1216" s="30"/>
      <c r="F1216" s="43"/>
      <c r="G1216" s="30"/>
      <c r="H1216" s="30"/>
      <c r="I1216" s="30"/>
      <c r="J1216" s="30"/>
      <c r="K1216" s="30"/>
      <c r="L1216" s="30"/>
    </row>
    <row r="1217" spans="3:12" x14ac:dyDescent="0.3">
      <c r="C1217" s="30"/>
      <c r="D1217" s="30"/>
      <c r="E1217" s="30"/>
      <c r="F1217" s="43"/>
      <c r="G1217" s="30"/>
      <c r="H1217" s="30"/>
      <c r="I1217" s="30"/>
      <c r="J1217" s="30"/>
      <c r="K1217" s="30"/>
      <c r="L1217" s="30"/>
    </row>
    <row r="1218" spans="3:12" x14ac:dyDescent="0.3">
      <c r="C1218" s="30"/>
      <c r="D1218" s="30"/>
      <c r="E1218" s="30"/>
      <c r="F1218" s="43"/>
      <c r="G1218" s="30"/>
      <c r="H1218" s="30"/>
      <c r="I1218" s="30"/>
      <c r="J1218" s="30"/>
      <c r="K1218" s="30"/>
      <c r="L1218" s="30"/>
    </row>
    <row r="1219" spans="3:12" x14ac:dyDescent="0.3">
      <c r="C1219" s="30"/>
      <c r="D1219" s="30"/>
      <c r="E1219" s="30"/>
      <c r="F1219" s="43"/>
      <c r="G1219" s="30"/>
      <c r="H1219" s="30"/>
      <c r="I1219" s="30"/>
      <c r="J1219" s="30"/>
      <c r="K1219" s="30"/>
      <c r="L1219" s="30"/>
    </row>
    <row r="1220" spans="3:12" x14ac:dyDescent="0.3">
      <c r="C1220" s="30"/>
      <c r="D1220" s="30"/>
      <c r="E1220" s="30"/>
      <c r="F1220" s="43"/>
      <c r="G1220" s="30"/>
      <c r="H1220" s="30"/>
      <c r="I1220" s="30"/>
      <c r="J1220" s="30"/>
      <c r="K1220" s="30"/>
      <c r="L1220" s="30"/>
    </row>
    <row r="1221" spans="3:12" x14ac:dyDescent="0.3">
      <c r="C1221" s="30"/>
      <c r="D1221" s="30"/>
      <c r="E1221" s="30"/>
      <c r="F1221" s="43"/>
      <c r="G1221" s="30"/>
      <c r="H1221" s="30"/>
      <c r="I1221" s="30"/>
      <c r="J1221" s="30"/>
      <c r="K1221" s="30"/>
      <c r="L1221" s="30"/>
    </row>
    <row r="1222" spans="3:12" x14ac:dyDescent="0.3">
      <c r="C1222" s="30"/>
      <c r="D1222" s="30"/>
      <c r="E1222" s="30"/>
      <c r="F1222" s="43"/>
      <c r="G1222" s="30"/>
      <c r="H1222" s="30"/>
      <c r="I1222" s="30"/>
      <c r="J1222" s="30"/>
      <c r="K1222" s="30"/>
      <c r="L1222" s="30"/>
    </row>
    <row r="1223" spans="3:12" x14ac:dyDescent="0.3">
      <c r="C1223" s="30"/>
      <c r="D1223" s="30"/>
      <c r="E1223" s="30"/>
      <c r="F1223" s="43"/>
      <c r="G1223" s="30"/>
      <c r="H1223" s="30"/>
      <c r="I1223" s="30"/>
      <c r="J1223" s="30"/>
      <c r="K1223" s="30"/>
      <c r="L1223" s="30"/>
    </row>
    <row r="1224" spans="3:12" x14ac:dyDescent="0.3">
      <c r="C1224" s="30"/>
      <c r="D1224" s="30"/>
      <c r="E1224" s="30"/>
      <c r="F1224" s="43"/>
      <c r="G1224" s="30"/>
      <c r="H1224" s="30"/>
      <c r="I1224" s="30"/>
      <c r="J1224" s="30"/>
      <c r="K1224" s="30"/>
      <c r="L1224" s="30"/>
    </row>
    <row r="1225" spans="3:12" x14ac:dyDescent="0.3">
      <c r="C1225" s="30"/>
      <c r="D1225" s="30"/>
      <c r="E1225" s="30"/>
      <c r="F1225" s="43"/>
      <c r="G1225" s="30"/>
      <c r="H1225" s="30"/>
      <c r="I1225" s="30"/>
      <c r="J1225" s="30"/>
      <c r="K1225" s="30"/>
      <c r="L1225" s="30"/>
    </row>
    <row r="1226" spans="3:12" x14ac:dyDescent="0.3">
      <c r="C1226" s="30"/>
      <c r="D1226" s="30"/>
      <c r="E1226" s="30"/>
      <c r="F1226" s="43"/>
      <c r="G1226" s="30"/>
      <c r="H1226" s="30"/>
      <c r="I1226" s="30"/>
      <c r="J1226" s="30"/>
      <c r="K1226" s="30"/>
      <c r="L1226" s="30"/>
    </row>
    <row r="1227" spans="3:12" x14ac:dyDescent="0.3">
      <c r="C1227" s="30"/>
      <c r="D1227" s="30"/>
      <c r="E1227" s="30"/>
      <c r="F1227" s="43"/>
      <c r="G1227" s="30"/>
      <c r="H1227" s="30"/>
      <c r="I1227" s="30"/>
      <c r="J1227" s="30"/>
      <c r="K1227" s="30"/>
      <c r="L1227" s="30"/>
    </row>
    <row r="1228" spans="3:12" x14ac:dyDescent="0.3">
      <c r="C1228" s="30"/>
      <c r="D1228" s="30"/>
      <c r="E1228" s="30"/>
      <c r="F1228" s="43"/>
      <c r="G1228" s="30"/>
      <c r="H1228" s="30"/>
      <c r="I1228" s="30"/>
      <c r="J1228" s="30"/>
      <c r="K1228" s="30"/>
      <c r="L1228" s="30"/>
    </row>
    <row r="1229" spans="3:12" x14ac:dyDescent="0.3">
      <c r="C1229" s="30"/>
      <c r="D1229" s="30"/>
      <c r="E1229" s="30"/>
      <c r="F1229" s="43"/>
      <c r="G1229" s="30"/>
      <c r="H1229" s="30"/>
      <c r="I1229" s="30"/>
      <c r="J1229" s="30"/>
      <c r="K1229" s="30"/>
      <c r="L1229" s="30"/>
    </row>
    <row r="1230" spans="3:12" x14ac:dyDescent="0.3">
      <c r="C1230" s="30"/>
      <c r="D1230" s="30"/>
      <c r="E1230" s="30"/>
      <c r="F1230" s="43"/>
      <c r="G1230" s="30"/>
      <c r="H1230" s="30"/>
      <c r="I1230" s="30"/>
      <c r="J1230" s="30"/>
      <c r="K1230" s="30"/>
      <c r="L1230" s="30"/>
    </row>
    <row r="1231" spans="3:12" x14ac:dyDescent="0.3">
      <c r="C1231" s="30"/>
      <c r="D1231" s="30"/>
      <c r="E1231" s="30"/>
      <c r="F1231" s="43"/>
      <c r="G1231" s="30"/>
      <c r="H1231" s="30"/>
      <c r="I1231" s="30"/>
      <c r="J1231" s="30"/>
      <c r="K1231" s="30"/>
      <c r="L1231" s="30"/>
    </row>
    <row r="1232" spans="3:12" x14ac:dyDescent="0.3">
      <c r="C1232" s="30"/>
      <c r="D1232" s="30"/>
      <c r="E1232" s="30"/>
      <c r="F1232" s="43"/>
      <c r="G1232" s="30"/>
      <c r="H1232" s="30"/>
      <c r="I1232" s="30"/>
      <c r="J1232" s="30"/>
      <c r="K1232" s="30"/>
      <c r="L1232" s="30"/>
    </row>
    <row r="1233" spans="3:12" x14ac:dyDescent="0.3">
      <c r="C1233" s="30"/>
      <c r="D1233" s="30"/>
      <c r="E1233" s="30"/>
      <c r="F1233" s="43"/>
      <c r="G1233" s="30"/>
      <c r="H1233" s="30"/>
      <c r="I1233" s="30"/>
      <c r="J1233" s="30"/>
      <c r="K1233" s="30"/>
      <c r="L1233" s="30"/>
    </row>
    <row r="1234" spans="3:12" x14ac:dyDescent="0.3">
      <c r="C1234" s="30"/>
      <c r="D1234" s="30"/>
      <c r="E1234" s="30"/>
      <c r="F1234" s="43"/>
      <c r="G1234" s="30"/>
      <c r="H1234" s="30"/>
      <c r="I1234" s="30"/>
      <c r="J1234" s="30"/>
      <c r="K1234" s="30"/>
      <c r="L1234" s="30"/>
    </row>
    <row r="1235" spans="3:12" x14ac:dyDescent="0.3">
      <c r="C1235" s="30"/>
      <c r="D1235" s="30"/>
      <c r="E1235" s="30"/>
      <c r="F1235" s="43"/>
      <c r="G1235" s="30"/>
      <c r="H1235" s="30"/>
      <c r="I1235" s="30"/>
      <c r="J1235" s="30"/>
      <c r="K1235" s="30"/>
      <c r="L1235" s="30"/>
    </row>
    <row r="1236" spans="3:12" x14ac:dyDescent="0.3">
      <c r="C1236" s="30"/>
      <c r="D1236" s="30"/>
      <c r="E1236" s="30"/>
      <c r="F1236" s="43"/>
      <c r="G1236" s="30"/>
      <c r="H1236" s="30"/>
      <c r="I1236" s="30"/>
      <c r="J1236" s="30"/>
      <c r="K1236" s="30"/>
      <c r="L1236" s="30"/>
    </row>
    <row r="1237" spans="3:12" x14ac:dyDescent="0.3">
      <c r="C1237" s="30"/>
      <c r="D1237" s="30"/>
      <c r="E1237" s="30"/>
      <c r="F1237" s="43"/>
      <c r="G1237" s="30"/>
      <c r="H1237" s="30"/>
      <c r="I1237" s="30"/>
      <c r="J1237" s="30"/>
      <c r="K1237" s="30"/>
      <c r="L1237" s="30"/>
    </row>
    <row r="1238" spans="3:12" x14ac:dyDescent="0.3">
      <c r="C1238" s="30"/>
      <c r="D1238" s="30"/>
      <c r="E1238" s="30"/>
      <c r="F1238" s="43"/>
      <c r="G1238" s="30"/>
      <c r="H1238" s="30"/>
      <c r="I1238" s="30"/>
      <c r="J1238" s="30"/>
      <c r="K1238" s="30"/>
      <c r="L1238" s="30"/>
    </row>
    <row r="1239" spans="3:12" x14ac:dyDescent="0.3">
      <c r="C1239" s="30"/>
      <c r="D1239" s="30"/>
      <c r="E1239" s="30"/>
      <c r="F1239" s="43"/>
      <c r="G1239" s="30"/>
      <c r="H1239" s="30"/>
      <c r="I1239" s="30"/>
      <c r="J1239" s="30"/>
      <c r="K1239" s="30"/>
      <c r="L1239" s="30"/>
    </row>
    <row r="1240" spans="3:12" x14ac:dyDescent="0.3">
      <c r="C1240" s="30"/>
      <c r="D1240" s="30"/>
      <c r="E1240" s="30"/>
      <c r="F1240" s="43"/>
      <c r="G1240" s="30"/>
      <c r="H1240" s="30"/>
      <c r="I1240" s="30"/>
      <c r="J1240" s="30"/>
      <c r="K1240" s="30"/>
      <c r="L1240" s="30"/>
    </row>
    <row r="1241" spans="3:12" x14ac:dyDescent="0.3">
      <c r="C1241" s="30"/>
      <c r="D1241" s="30"/>
      <c r="E1241" s="30"/>
      <c r="F1241" s="43"/>
      <c r="G1241" s="30"/>
      <c r="H1241" s="30"/>
      <c r="I1241" s="30"/>
      <c r="J1241" s="30"/>
      <c r="K1241" s="30"/>
      <c r="L1241" s="30"/>
    </row>
    <row r="1242" spans="3:12" x14ac:dyDescent="0.3">
      <c r="C1242" s="30"/>
      <c r="D1242" s="30"/>
      <c r="E1242" s="30"/>
      <c r="F1242" s="43"/>
      <c r="G1242" s="30"/>
      <c r="H1242" s="30"/>
      <c r="I1242" s="30"/>
      <c r="J1242" s="30"/>
      <c r="K1242" s="30"/>
      <c r="L1242" s="30"/>
    </row>
    <row r="1243" spans="3:12" x14ac:dyDescent="0.3">
      <c r="C1243" s="30"/>
      <c r="D1243" s="30"/>
      <c r="E1243" s="30"/>
      <c r="F1243" s="43"/>
      <c r="G1243" s="30"/>
      <c r="H1243" s="30"/>
      <c r="I1243" s="30"/>
      <c r="J1243" s="30"/>
      <c r="K1243" s="30"/>
      <c r="L1243" s="30"/>
    </row>
    <row r="1244" spans="3:12" x14ac:dyDescent="0.3">
      <c r="C1244" s="30"/>
      <c r="D1244" s="30"/>
      <c r="E1244" s="30"/>
      <c r="F1244" s="43"/>
      <c r="G1244" s="30"/>
      <c r="H1244" s="30"/>
      <c r="I1244" s="30"/>
      <c r="J1244" s="30"/>
      <c r="K1244" s="30"/>
      <c r="L1244" s="30"/>
    </row>
    <row r="1245" spans="3:12" x14ac:dyDescent="0.3">
      <c r="C1245" s="30"/>
      <c r="D1245" s="30"/>
      <c r="E1245" s="30"/>
      <c r="F1245" s="43"/>
      <c r="G1245" s="30"/>
      <c r="H1245" s="30"/>
      <c r="I1245" s="30"/>
      <c r="J1245" s="30"/>
      <c r="K1245" s="30"/>
      <c r="L1245" s="30"/>
    </row>
    <row r="1246" spans="3:12" x14ac:dyDescent="0.3">
      <c r="C1246" s="30"/>
      <c r="D1246" s="30"/>
      <c r="E1246" s="30"/>
      <c r="F1246" s="43"/>
      <c r="G1246" s="30"/>
      <c r="H1246" s="30"/>
      <c r="I1246" s="30"/>
      <c r="J1246" s="30"/>
      <c r="K1246" s="30"/>
      <c r="L1246" s="30"/>
    </row>
    <row r="1247" spans="3:12" x14ac:dyDescent="0.3">
      <c r="C1247" s="30"/>
      <c r="D1247" s="30"/>
      <c r="E1247" s="30"/>
      <c r="F1247" s="43"/>
      <c r="G1247" s="30"/>
      <c r="H1247" s="30"/>
      <c r="I1247" s="30"/>
      <c r="J1247" s="30"/>
      <c r="K1247" s="30"/>
      <c r="L1247" s="30"/>
    </row>
    <row r="1248" spans="3:12" x14ac:dyDescent="0.3">
      <c r="C1248" s="30"/>
      <c r="D1248" s="30"/>
      <c r="E1248" s="30"/>
      <c r="F1248" s="43"/>
      <c r="G1248" s="30"/>
      <c r="H1248" s="30"/>
      <c r="I1248" s="30"/>
      <c r="J1248" s="30"/>
      <c r="K1248" s="30"/>
      <c r="L1248" s="30"/>
    </row>
    <row r="1249" spans="3:12" x14ac:dyDescent="0.3">
      <c r="C1249" s="30"/>
      <c r="D1249" s="30"/>
      <c r="E1249" s="30"/>
      <c r="F1249" s="43"/>
      <c r="G1249" s="30"/>
      <c r="H1249" s="30"/>
      <c r="I1249" s="30"/>
      <c r="J1249" s="30"/>
      <c r="K1249" s="30"/>
      <c r="L1249" s="30"/>
    </row>
    <row r="1250" spans="3:12" x14ac:dyDescent="0.3">
      <c r="C1250" s="30"/>
      <c r="D1250" s="30"/>
      <c r="E1250" s="30"/>
      <c r="F1250" s="43"/>
      <c r="G1250" s="30"/>
      <c r="H1250" s="30"/>
      <c r="I1250" s="30"/>
      <c r="J1250" s="30"/>
      <c r="K1250" s="30"/>
      <c r="L1250" s="30"/>
    </row>
    <row r="1251" spans="3:12" x14ac:dyDescent="0.3">
      <c r="C1251" s="30"/>
      <c r="D1251" s="30"/>
      <c r="E1251" s="30"/>
      <c r="F1251" s="43"/>
      <c r="G1251" s="30"/>
      <c r="H1251" s="30"/>
      <c r="I1251" s="30"/>
      <c r="J1251" s="30"/>
      <c r="K1251" s="30"/>
      <c r="L1251" s="30"/>
    </row>
    <row r="1252" spans="3:12" x14ac:dyDescent="0.3">
      <c r="C1252" s="30"/>
      <c r="D1252" s="30"/>
      <c r="E1252" s="30"/>
      <c r="F1252" s="43"/>
      <c r="G1252" s="30"/>
      <c r="H1252" s="30"/>
      <c r="I1252" s="30"/>
      <c r="J1252" s="30"/>
      <c r="K1252" s="30"/>
      <c r="L1252" s="30"/>
    </row>
    <row r="1253" spans="3:12" x14ac:dyDescent="0.3">
      <c r="C1253" s="30"/>
      <c r="D1253" s="30"/>
      <c r="E1253" s="30"/>
      <c r="F1253" s="43"/>
      <c r="G1253" s="30"/>
      <c r="H1253" s="30"/>
      <c r="I1253" s="30"/>
      <c r="J1253" s="30"/>
      <c r="K1253" s="30"/>
      <c r="L1253" s="30"/>
    </row>
    <row r="1254" spans="3:12" x14ac:dyDescent="0.3">
      <c r="C1254" s="30"/>
      <c r="D1254" s="30"/>
      <c r="E1254" s="30"/>
      <c r="F1254" s="43"/>
      <c r="G1254" s="30"/>
      <c r="H1254" s="30"/>
      <c r="I1254" s="30"/>
      <c r="J1254" s="30"/>
      <c r="K1254" s="30"/>
      <c r="L1254" s="30"/>
    </row>
    <row r="1255" spans="3:12" x14ac:dyDescent="0.3">
      <c r="C1255" s="30"/>
      <c r="D1255" s="30"/>
      <c r="E1255" s="30"/>
      <c r="F1255" s="43"/>
      <c r="G1255" s="30"/>
      <c r="H1255" s="30"/>
      <c r="I1255" s="30"/>
      <c r="J1255" s="30"/>
      <c r="K1255" s="30"/>
      <c r="L1255" s="30"/>
    </row>
    <row r="1256" spans="3:12" x14ac:dyDescent="0.3">
      <c r="C1256" s="30"/>
      <c r="D1256" s="30"/>
      <c r="E1256" s="30"/>
      <c r="F1256" s="43"/>
      <c r="G1256" s="30"/>
      <c r="H1256" s="30"/>
      <c r="I1256" s="30"/>
      <c r="J1256" s="30"/>
      <c r="K1256" s="30"/>
      <c r="L1256" s="30"/>
    </row>
    <row r="1257" spans="3:12" x14ac:dyDescent="0.3">
      <c r="C1257" s="30"/>
      <c r="D1257" s="30"/>
      <c r="E1257" s="30"/>
      <c r="F1257" s="43"/>
      <c r="G1257" s="30"/>
      <c r="H1257" s="30"/>
      <c r="I1257" s="30"/>
      <c r="J1257" s="30"/>
      <c r="K1257" s="30"/>
      <c r="L1257" s="30"/>
    </row>
    <row r="1258" spans="3:12" x14ac:dyDescent="0.3">
      <c r="C1258" s="30"/>
      <c r="D1258" s="30"/>
      <c r="E1258" s="30"/>
      <c r="F1258" s="43"/>
      <c r="G1258" s="30"/>
      <c r="H1258" s="30"/>
      <c r="I1258" s="30"/>
      <c r="J1258" s="30"/>
      <c r="K1258" s="30"/>
      <c r="L1258" s="30"/>
    </row>
    <row r="1259" spans="3:12" x14ac:dyDescent="0.3">
      <c r="C1259" s="30"/>
      <c r="D1259" s="30"/>
      <c r="E1259" s="30"/>
      <c r="F1259" s="43"/>
      <c r="G1259" s="30"/>
      <c r="H1259" s="30"/>
      <c r="I1259" s="30"/>
      <c r="J1259" s="30"/>
      <c r="K1259" s="30"/>
      <c r="L1259" s="30"/>
    </row>
    <row r="1260" spans="3:12" x14ac:dyDescent="0.3">
      <c r="C1260" s="30"/>
      <c r="D1260" s="30"/>
      <c r="E1260" s="30"/>
      <c r="F1260" s="43"/>
      <c r="G1260" s="30"/>
      <c r="H1260" s="30"/>
      <c r="I1260" s="30"/>
      <c r="J1260" s="30"/>
      <c r="K1260" s="30"/>
      <c r="L1260" s="30"/>
    </row>
    <row r="1261" spans="3:12" x14ac:dyDescent="0.3">
      <c r="C1261" s="30"/>
      <c r="D1261" s="30"/>
      <c r="E1261" s="30"/>
      <c r="F1261" s="43"/>
      <c r="G1261" s="30"/>
      <c r="H1261" s="30"/>
      <c r="I1261" s="30"/>
      <c r="J1261" s="30"/>
      <c r="K1261" s="30"/>
      <c r="L1261" s="30"/>
    </row>
    <row r="1262" spans="3:12" x14ac:dyDescent="0.3">
      <c r="C1262" s="30"/>
      <c r="D1262" s="30"/>
      <c r="E1262" s="30"/>
      <c r="F1262" s="43"/>
      <c r="G1262" s="30"/>
      <c r="H1262" s="30"/>
      <c r="I1262" s="30"/>
      <c r="J1262" s="30"/>
      <c r="K1262" s="30"/>
      <c r="L1262" s="30"/>
    </row>
    <row r="1263" spans="3:12" x14ac:dyDescent="0.3">
      <c r="C1263" s="30"/>
      <c r="D1263" s="30"/>
      <c r="E1263" s="30"/>
      <c r="F1263" s="43"/>
      <c r="G1263" s="30"/>
      <c r="H1263" s="30"/>
      <c r="I1263" s="30"/>
      <c r="J1263" s="30"/>
      <c r="K1263" s="30"/>
      <c r="L1263" s="30"/>
    </row>
    <row r="1264" spans="3:12" x14ac:dyDescent="0.3">
      <c r="C1264" s="30"/>
      <c r="D1264" s="30"/>
      <c r="E1264" s="30"/>
      <c r="F1264" s="43"/>
      <c r="G1264" s="30"/>
      <c r="H1264" s="30"/>
      <c r="I1264" s="30"/>
      <c r="J1264" s="30"/>
      <c r="K1264" s="30"/>
      <c r="L1264" s="30"/>
    </row>
    <row r="1265" spans="3:12" x14ac:dyDescent="0.3">
      <c r="C1265" s="30"/>
      <c r="D1265" s="30"/>
      <c r="E1265" s="30"/>
      <c r="F1265" s="43"/>
      <c r="G1265" s="30"/>
      <c r="H1265" s="30"/>
      <c r="I1265" s="30"/>
      <c r="J1265" s="30"/>
      <c r="K1265" s="30"/>
      <c r="L1265" s="30"/>
    </row>
    <row r="1266" spans="3:12" x14ac:dyDescent="0.3">
      <c r="C1266" s="30"/>
      <c r="D1266" s="30"/>
      <c r="E1266" s="30"/>
      <c r="F1266" s="43"/>
      <c r="G1266" s="30"/>
      <c r="H1266" s="30"/>
      <c r="I1266" s="30"/>
      <c r="J1266" s="30"/>
      <c r="K1266" s="30"/>
      <c r="L1266" s="30"/>
    </row>
    <row r="1267" spans="3:12" x14ac:dyDescent="0.3">
      <c r="C1267" s="30"/>
      <c r="D1267" s="30"/>
      <c r="E1267" s="30"/>
      <c r="F1267" s="43"/>
      <c r="G1267" s="30"/>
      <c r="H1267" s="30"/>
      <c r="I1267" s="30"/>
      <c r="J1267" s="30"/>
      <c r="K1267" s="30"/>
      <c r="L1267" s="30"/>
    </row>
    <row r="1268" spans="3:12" x14ac:dyDescent="0.3">
      <c r="C1268" s="30"/>
      <c r="D1268" s="30"/>
      <c r="E1268" s="30"/>
      <c r="F1268" s="43"/>
      <c r="G1268" s="30"/>
      <c r="H1268" s="30"/>
      <c r="I1268" s="30"/>
      <c r="J1268" s="30"/>
      <c r="K1268" s="30"/>
      <c r="L1268" s="30"/>
    </row>
    <row r="1269" spans="3:12" x14ac:dyDescent="0.3">
      <c r="C1269" s="30"/>
      <c r="D1269" s="30"/>
      <c r="E1269" s="30"/>
      <c r="F1269" s="43"/>
      <c r="G1269" s="30"/>
      <c r="H1269" s="30"/>
      <c r="I1269" s="30"/>
      <c r="J1269" s="30"/>
      <c r="K1269" s="30"/>
      <c r="L1269" s="30"/>
    </row>
    <row r="1270" spans="3:12" x14ac:dyDescent="0.3">
      <c r="C1270" s="30"/>
      <c r="D1270" s="30"/>
      <c r="E1270" s="30"/>
      <c r="F1270" s="43"/>
      <c r="G1270" s="30"/>
      <c r="H1270" s="30"/>
      <c r="I1270" s="30"/>
      <c r="J1270" s="30"/>
      <c r="K1270" s="30"/>
      <c r="L1270" s="30"/>
    </row>
    <row r="1271" spans="3:12" x14ac:dyDescent="0.3">
      <c r="C1271" s="30"/>
      <c r="D1271" s="30"/>
      <c r="E1271" s="30"/>
      <c r="F1271" s="43"/>
      <c r="G1271" s="30"/>
      <c r="H1271" s="30"/>
      <c r="I1271" s="30"/>
      <c r="J1271" s="30"/>
      <c r="K1271" s="30"/>
      <c r="L1271" s="30"/>
    </row>
    <row r="1272" spans="3:12" x14ac:dyDescent="0.3">
      <c r="C1272" s="30"/>
      <c r="D1272" s="30"/>
      <c r="E1272" s="30"/>
      <c r="F1272" s="43"/>
      <c r="G1272" s="30"/>
      <c r="H1272" s="30"/>
      <c r="I1272" s="30"/>
      <c r="J1272" s="30"/>
      <c r="K1272" s="30"/>
      <c r="L1272" s="30"/>
    </row>
    <row r="1273" spans="3:12" x14ac:dyDescent="0.3">
      <c r="C1273" s="30"/>
      <c r="D1273" s="30"/>
      <c r="E1273" s="30"/>
      <c r="F1273" s="43"/>
      <c r="G1273" s="30"/>
      <c r="H1273" s="30"/>
      <c r="I1273" s="30"/>
      <c r="J1273" s="30"/>
      <c r="K1273" s="30"/>
      <c r="L1273" s="30"/>
    </row>
    <row r="1274" spans="3:12" x14ac:dyDescent="0.3">
      <c r="C1274" s="30"/>
      <c r="D1274" s="30"/>
      <c r="E1274" s="30"/>
      <c r="F1274" s="43"/>
      <c r="G1274" s="30"/>
      <c r="H1274" s="30"/>
      <c r="I1274" s="30"/>
      <c r="J1274" s="30"/>
      <c r="K1274" s="30"/>
      <c r="L1274" s="30"/>
    </row>
    <row r="1275" spans="3:12" x14ac:dyDescent="0.3">
      <c r="C1275" s="30"/>
      <c r="D1275" s="30"/>
      <c r="E1275" s="30"/>
      <c r="F1275" s="43"/>
      <c r="G1275" s="30"/>
      <c r="H1275" s="30"/>
      <c r="I1275" s="30"/>
      <c r="J1275" s="30"/>
      <c r="K1275" s="30"/>
      <c r="L1275" s="30"/>
    </row>
    <row r="1276" spans="3:12" x14ac:dyDescent="0.3">
      <c r="C1276" s="30"/>
      <c r="D1276" s="30"/>
      <c r="E1276" s="30"/>
      <c r="F1276" s="43"/>
      <c r="G1276" s="30"/>
      <c r="H1276" s="30"/>
      <c r="I1276" s="30"/>
      <c r="J1276" s="30"/>
      <c r="K1276" s="30"/>
      <c r="L1276" s="30"/>
    </row>
    <row r="1277" spans="3:12" x14ac:dyDescent="0.3">
      <c r="C1277" s="30"/>
      <c r="D1277" s="30"/>
      <c r="E1277" s="30"/>
      <c r="F1277" s="43"/>
      <c r="G1277" s="30"/>
      <c r="H1277" s="30"/>
      <c r="I1277" s="30"/>
      <c r="J1277" s="30"/>
      <c r="K1277" s="30"/>
      <c r="L1277" s="30"/>
    </row>
    <row r="1278" spans="3:12" x14ac:dyDescent="0.3">
      <c r="C1278" s="30"/>
      <c r="D1278" s="30"/>
      <c r="E1278" s="30"/>
      <c r="F1278" s="43"/>
      <c r="G1278" s="30"/>
      <c r="H1278" s="30"/>
      <c r="I1278" s="30"/>
      <c r="J1278" s="30"/>
      <c r="K1278" s="30"/>
      <c r="L1278" s="30"/>
    </row>
    <row r="1279" spans="3:12" x14ac:dyDescent="0.3">
      <c r="C1279" s="30"/>
      <c r="D1279" s="30"/>
      <c r="E1279" s="30"/>
      <c r="F1279" s="43"/>
      <c r="G1279" s="30"/>
      <c r="H1279" s="30"/>
      <c r="I1279" s="30"/>
      <c r="J1279" s="30"/>
      <c r="K1279" s="30"/>
      <c r="L1279" s="30"/>
    </row>
    <row r="1280" spans="3:12" x14ac:dyDescent="0.3">
      <c r="C1280" s="30"/>
      <c r="D1280" s="30"/>
      <c r="E1280" s="30"/>
      <c r="F1280" s="43"/>
      <c r="G1280" s="30"/>
      <c r="H1280" s="30"/>
      <c r="I1280" s="30"/>
      <c r="J1280" s="30"/>
      <c r="K1280" s="30"/>
      <c r="L1280" s="30"/>
    </row>
    <row r="1281" spans="3:12" x14ac:dyDescent="0.3">
      <c r="C1281" s="30"/>
      <c r="D1281" s="30"/>
      <c r="E1281" s="30"/>
      <c r="F1281" s="43"/>
      <c r="G1281" s="30"/>
      <c r="H1281" s="30"/>
      <c r="I1281" s="30"/>
      <c r="J1281" s="30"/>
      <c r="K1281" s="30"/>
      <c r="L1281" s="30"/>
    </row>
    <row r="1282" spans="3:12" x14ac:dyDescent="0.3">
      <c r="C1282" s="30"/>
      <c r="D1282" s="30"/>
      <c r="E1282" s="30"/>
      <c r="F1282" s="43"/>
      <c r="G1282" s="30"/>
      <c r="H1282" s="30"/>
      <c r="I1282" s="30"/>
      <c r="J1282" s="30"/>
      <c r="K1282" s="30"/>
      <c r="L1282" s="30"/>
    </row>
    <row r="1283" spans="3:12" x14ac:dyDescent="0.3">
      <c r="C1283" s="30"/>
      <c r="D1283" s="30"/>
      <c r="E1283" s="30"/>
      <c r="F1283" s="43"/>
      <c r="G1283" s="30"/>
      <c r="H1283" s="30"/>
      <c r="I1283" s="30"/>
      <c r="J1283" s="30"/>
      <c r="K1283" s="30"/>
      <c r="L1283" s="30"/>
    </row>
    <row r="1284" spans="3:12" x14ac:dyDescent="0.3">
      <c r="C1284" s="30"/>
      <c r="D1284" s="30"/>
      <c r="E1284" s="30"/>
      <c r="F1284" s="43"/>
      <c r="G1284" s="30"/>
      <c r="H1284" s="30"/>
      <c r="I1284" s="30"/>
      <c r="J1284" s="30"/>
      <c r="K1284" s="30"/>
      <c r="L1284" s="30"/>
    </row>
    <row r="1285" spans="3:12" x14ac:dyDescent="0.3">
      <c r="C1285" s="30"/>
      <c r="D1285" s="30"/>
      <c r="E1285" s="30"/>
      <c r="F1285" s="43"/>
      <c r="G1285" s="30"/>
      <c r="H1285" s="30"/>
      <c r="I1285" s="30"/>
      <c r="J1285" s="30"/>
      <c r="K1285" s="30"/>
      <c r="L1285" s="30"/>
    </row>
    <row r="1286" spans="3:12" x14ac:dyDescent="0.3">
      <c r="C1286" s="30"/>
      <c r="D1286" s="30"/>
      <c r="E1286" s="30"/>
      <c r="F1286" s="43"/>
      <c r="G1286" s="30"/>
      <c r="H1286" s="30"/>
      <c r="I1286" s="30"/>
      <c r="J1286" s="30"/>
      <c r="K1286" s="30"/>
      <c r="L1286" s="30"/>
    </row>
    <row r="1287" spans="3:12" x14ac:dyDescent="0.3">
      <c r="C1287" s="30"/>
      <c r="D1287" s="30"/>
      <c r="E1287" s="30"/>
      <c r="F1287" s="43"/>
      <c r="G1287" s="30"/>
      <c r="H1287" s="30"/>
      <c r="I1287" s="30"/>
      <c r="J1287" s="30"/>
      <c r="K1287" s="30"/>
      <c r="L1287" s="30"/>
    </row>
    <row r="1288" spans="3:12" x14ac:dyDescent="0.3">
      <c r="C1288" s="30"/>
      <c r="D1288" s="30"/>
      <c r="E1288" s="30"/>
      <c r="F1288" s="43"/>
      <c r="G1288" s="30"/>
      <c r="H1288" s="30"/>
      <c r="I1288" s="30"/>
      <c r="J1288" s="30"/>
      <c r="K1288" s="30"/>
      <c r="L1288" s="30"/>
    </row>
    <row r="1289" spans="3:12" x14ac:dyDescent="0.3">
      <c r="C1289" s="30"/>
      <c r="D1289" s="30"/>
      <c r="E1289" s="30"/>
      <c r="F1289" s="43"/>
      <c r="G1289" s="30"/>
      <c r="H1289" s="30"/>
      <c r="I1289" s="30"/>
      <c r="J1289" s="30"/>
      <c r="K1289" s="30"/>
      <c r="L1289" s="30"/>
    </row>
    <row r="1290" spans="3:12" x14ac:dyDescent="0.3">
      <c r="C1290" s="30"/>
      <c r="D1290" s="30"/>
      <c r="E1290" s="30"/>
      <c r="F1290" s="43"/>
      <c r="G1290" s="30"/>
      <c r="H1290" s="30"/>
      <c r="I1290" s="30"/>
      <c r="J1290" s="30"/>
      <c r="K1290" s="30"/>
      <c r="L1290" s="30"/>
    </row>
    <row r="1291" spans="3:12" x14ac:dyDescent="0.3">
      <c r="C1291" s="30"/>
      <c r="D1291" s="30"/>
      <c r="E1291" s="30"/>
      <c r="F1291" s="43"/>
      <c r="G1291" s="30"/>
      <c r="H1291" s="30"/>
      <c r="I1291" s="30"/>
      <c r="J1291" s="30"/>
      <c r="K1291" s="30"/>
      <c r="L1291" s="30"/>
    </row>
    <row r="1292" spans="3:12" x14ac:dyDescent="0.3">
      <c r="C1292" s="30"/>
      <c r="D1292" s="30"/>
      <c r="E1292" s="30"/>
      <c r="F1292" s="43"/>
      <c r="G1292" s="30"/>
      <c r="H1292" s="30"/>
      <c r="I1292" s="30"/>
      <c r="J1292" s="30"/>
      <c r="K1292" s="30"/>
      <c r="L1292" s="30"/>
    </row>
    <row r="1293" spans="3:12" x14ac:dyDescent="0.3">
      <c r="C1293" s="30"/>
      <c r="D1293" s="30"/>
      <c r="E1293" s="30"/>
      <c r="F1293" s="43"/>
      <c r="G1293" s="30"/>
      <c r="H1293" s="30"/>
      <c r="I1293" s="30"/>
      <c r="J1293" s="30"/>
      <c r="K1293" s="30"/>
      <c r="L1293" s="30"/>
    </row>
    <row r="1294" spans="3:12" x14ac:dyDescent="0.3">
      <c r="C1294" s="30"/>
      <c r="D1294" s="30"/>
      <c r="E1294" s="30"/>
      <c r="F1294" s="43"/>
      <c r="G1294" s="30"/>
      <c r="H1294" s="30"/>
      <c r="I1294" s="30"/>
      <c r="J1294" s="30"/>
      <c r="K1294" s="30"/>
      <c r="L1294" s="30"/>
    </row>
    <row r="1295" spans="3:12" x14ac:dyDescent="0.3">
      <c r="C1295" s="30"/>
      <c r="D1295" s="30"/>
      <c r="E1295" s="30"/>
      <c r="F1295" s="43"/>
      <c r="G1295" s="30"/>
      <c r="H1295" s="30"/>
      <c r="I1295" s="30"/>
      <c r="J1295" s="30"/>
      <c r="K1295" s="30"/>
      <c r="L1295" s="30"/>
    </row>
    <row r="1296" spans="3:12" x14ac:dyDescent="0.3">
      <c r="C1296" s="30"/>
      <c r="D1296" s="30"/>
      <c r="E1296" s="30"/>
      <c r="F1296" s="43"/>
      <c r="G1296" s="30"/>
      <c r="H1296" s="30"/>
      <c r="I1296" s="30"/>
      <c r="J1296" s="30"/>
      <c r="K1296" s="30"/>
      <c r="L1296" s="30"/>
    </row>
    <row r="1297" spans="3:12" x14ac:dyDescent="0.3">
      <c r="C1297" s="30"/>
      <c r="D1297" s="30"/>
      <c r="E1297" s="30"/>
      <c r="F1297" s="43"/>
      <c r="G1297" s="30"/>
      <c r="H1297" s="30"/>
      <c r="I1297" s="30"/>
      <c r="J1297" s="30"/>
      <c r="K1297" s="30"/>
      <c r="L1297" s="30"/>
    </row>
    <row r="1298" spans="3:12" x14ac:dyDescent="0.3">
      <c r="C1298" s="30"/>
      <c r="D1298" s="30"/>
      <c r="E1298" s="30"/>
      <c r="F1298" s="43"/>
      <c r="G1298" s="30"/>
      <c r="H1298" s="30"/>
      <c r="I1298" s="30"/>
      <c r="J1298" s="30"/>
      <c r="K1298" s="30"/>
      <c r="L1298" s="30"/>
    </row>
    <row r="1299" spans="3:12" x14ac:dyDescent="0.3">
      <c r="C1299" s="30"/>
      <c r="D1299" s="30"/>
      <c r="E1299" s="30"/>
      <c r="F1299" s="43"/>
      <c r="G1299" s="30"/>
      <c r="H1299" s="30"/>
      <c r="I1299" s="30"/>
      <c r="J1299" s="30"/>
      <c r="K1299" s="30"/>
      <c r="L1299" s="30"/>
    </row>
    <row r="1300" spans="3:12" x14ac:dyDescent="0.3">
      <c r="C1300" s="30"/>
      <c r="D1300" s="30"/>
      <c r="E1300" s="30"/>
      <c r="F1300" s="43"/>
      <c r="G1300" s="30"/>
      <c r="H1300" s="30"/>
      <c r="I1300" s="30"/>
      <c r="J1300" s="30"/>
      <c r="K1300" s="30"/>
      <c r="L1300" s="30"/>
    </row>
    <row r="1301" spans="3:12" x14ac:dyDescent="0.3">
      <c r="C1301" s="30"/>
      <c r="D1301" s="30"/>
      <c r="E1301" s="30"/>
      <c r="F1301" s="43"/>
      <c r="G1301" s="30"/>
      <c r="H1301" s="30"/>
      <c r="I1301" s="30"/>
      <c r="J1301" s="30"/>
      <c r="K1301" s="30"/>
      <c r="L1301" s="30"/>
    </row>
    <row r="1302" spans="3:12" x14ac:dyDescent="0.3">
      <c r="C1302" s="30"/>
      <c r="D1302" s="30"/>
      <c r="E1302" s="30"/>
      <c r="F1302" s="43"/>
      <c r="G1302" s="30"/>
      <c r="H1302" s="30"/>
      <c r="I1302" s="30"/>
      <c r="J1302" s="30"/>
      <c r="K1302" s="30"/>
      <c r="L1302" s="30"/>
    </row>
    <row r="1303" spans="3:12" x14ac:dyDescent="0.3">
      <c r="C1303" s="30"/>
      <c r="D1303" s="30"/>
      <c r="E1303" s="30"/>
      <c r="F1303" s="43"/>
      <c r="G1303" s="30"/>
      <c r="H1303" s="30"/>
      <c r="I1303" s="30"/>
      <c r="J1303" s="30"/>
      <c r="K1303" s="30"/>
      <c r="L1303" s="30"/>
    </row>
    <row r="1304" spans="3:12" x14ac:dyDescent="0.3">
      <c r="C1304" s="30"/>
      <c r="D1304" s="30"/>
      <c r="E1304" s="30"/>
      <c r="F1304" s="43"/>
      <c r="G1304" s="30"/>
      <c r="H1304" s="30"/>
      <c r="I1304" s="30"/>
      <c r="J1304" s="30"/>
      <c r="K1304" s="30"/>
      <c r="L1304" s="30"/>
    </row>
    <row r="1305" spans="3:12" x14ac:dyDescent="0.3">
      <c r="C1305" s="30"/>
      <c r="D1305" s="30"/>
      <c r="E1305" s="30"/>
      <c r="F1305" s="43"/>
      <c r="G1305" s="30"/>
      <c r="H1305" s="30"/>
      <c r="I1305" s="30"/>
      <c r="J1305" s="30"/>
      <c r="K1305" s="30"/>
      <c r="L1305" s="30"/>
    </row>
    <row r="1306" spans="3:12" x14ac:dyDescent="0.3">
      <c r="C1306" s="30"/>
      <c r="D1306" s="30"/>
      <c r="E1306" s="30"/>
      <c r="F1306" s="43"/>
      <c r="G1306" s="30"/>
      <c r="H1306" s="30"/>
      <c r="I1306" s="30"/>
      <c r="J1306" s="30"/>
      <c r="K1306" s="30"/>
      <c r="L1306" s="30"/>
    </row>
    <row r="1307" spans="3:12" x14ac:dyDescent="0.3">
      <c r="C1307" s="30"/>
      <c r="D1307" s="30"/>
      <c r="E1307" s="30"/>
      <c r="F1307" s="43"/>
      <c r="G1307" s="30"/>
      <c r="H1307" s="30"/>
      <c r="I1307" s="30"/>
      <c r="J1307" s="30"/>
      <c r="K1307" s="30"/>
      <c r="L1307" s="30"/>
    </row>
    <row r="1308" spans="3:12" x14ac:dyDescent="0.3">
      <c r="C1308" s="30"/>
      <c r="D1308" s="30"/>
      <c r="E1308" s="30"/>
      <c r="F1308" s="43"/>
      <c r="G1308" s="30"/>
      <c r="H1308" s="30"/>
      <c r="I1308" s="30"/>
      <c r="J1308" s="30"/>
      <c r="K1308" s="30"/>
      <c r="L1308" s="30"/>
    </row>
    <row r="1309" spans="3:12" x14ac:dyDescent="0.3">
      <c r="C1309" s="30"/>
      <c r="D1309" s="30"/>
      <c r="E1309" s="30"/>
      <c r="F1309" s="43"/>
      <c r="G1309" s="30"/>
      <c r="H1309" s="30"/>
      <c r="I1309" s="30"/>
      <c r="J1309" s="30"/>
      <c r="K1309" s="30"/>
      <c r="L1309" s="30"/>
    </row>
    <row r="1310" spans="3:12" x14ac:dyDescent="0.3">
      <c r="C1310" s="30"/>
      <c r="D1310" s="30"/>
      <c r="E1310" s="30"/>
      <c r="F1310" s="43"/>
      <c r="G1310" s="30"/>
      <c r="H1310" s="30"/>
      <c r="I1310" s="30"/>
      <c r="J1310" s="30"/>
      <c r="K1310" s="30"/>
      <c r="L1310" s="30"/>
    </row>
    <row r="1311" spans="3:12" x14ac:dyDescent="0.3">
      <c r="C1311" s="30"/>
      <c r="D1311" s="30"/>
      <c r="E1311" s="30"/>
      <c r="F1311" s="43"/>
      <c r="G1311" s="30"/>
      <c r="H1311" s="30"/>
      <c r="I1311" s="30"/>
      <c r="J1311" s="30"/>
      <c r="K1311" s="30"/>
      <c r="L1311" s="30"/>
    </row>
    <row r="1312" spans="3:12" x14ac:dyDescent="0.3">
      <c r="C1312" s="30"/>
      <c r="D1312" s="30"/>
      <c r="E1312" s="30"/>
      <c r="F1312" s="43"/>
      <c r="G1312" s="30"/>
      <c r="H1312" s="30"/>
      <c r="I1312" s="30"/>
      <c r="J1312" s="30"/>
      <c r="K1312" s="30"/>
      <c r="L1312" s="30"/>
    </row>
    <row r="1313" spans="3:12" x14ac:dyDescent="0.3">
      <c r="C1313" s="30"/>
      <c r="D1313" s="30"/>
      <c r="E1313" s="30"/>
      <c r="F1313" s="43"/>
      <c r="G1313" s="30"/>
      <c r="H1313" s="30"/>
      <c r="I1313" s="30"/>
      <c r="J1313" s="30"/>
      <c r="K1313" s="30"/>
      <c r="L1313" s="30"/>
    </row>
    <row r="1314" spans="3:12" x14ac:dyDescent="0.3">
      <c r="C1314" s="30"/>
      <c r="D1314" s="30"/>
      <c r="E1314" s="30"/>
      <c r="F1314" s="43"/>
      <c r="G1314" s="30"/>
      <c r="H1314" s="30"/>
      <c r="I1314" s="30"/>
      <c r="J1314" s="30"/>
      <c r="K1314" s="30"/>
      <c r="L1314" s="30"/>
    </row>
    <row r="1315" spans="3:12" x14ac:dyDescent="0.3">
      <c r="C1315" s="30"/>
      <c r="D1315" s="30"/>
      <c r="E1315" s="30"/>
      <c r="F1315" s="43"/>
      <c r="G1315" s="30"/>
      <c r="H1315" s="30"/>
      <c r="I1315" s="30"/>
      <c r="J1315" s="30"/>
      <c r="K1315" s="30"/>
      <c r="L1315" s="30"/>
    </row>
    <row r="1316" spans="3:12" x14ac:dyDescent="0.3">
      <c r="C1316" s="30"/>
      <c r="D1316" s="30"/>
      <c r="E1316" s="30"/>
      <c r="F1316" s="43"/>
      <c r="G1316" s="30"/>
      <c r="H1316" s="30"/>
      <c r="I1316" s="30"/>
      <c r="J1316" s="30"/>
      <c r="K1316" s="30"/>
      <c r="L1316" s="30"/>
    </row>
    <row r="1317" spans="3:12" x14ac:dyDescent="0.3">
      <c r="C1317" s="30"/>
      <c r="D1317" s="30"/>
      <c r="E1317" s="30"/>
      <c r="F1317" s="43"/>
      <c r="G1317" s="30"/>
      <c r="H1317" s="30"/>
      <c r="I1317" s="30"/>
      <c r="J1317" s="30"/>
      <c r="K1317" s="30"/>
      <c r="L1317" s="30"/>
    </row>
    <row r="1318" spans="3:12" x14ac:dyDescent="0.3">
      <c r="C1318" s="30"/>
      <c r="D1318" s="30"/>
      <c r="E1318" s="30"/>
      <c r="F1318" s="43"/>
      <c r="G1318" s="30"/>
      <c r="H1318" s="30"/>
      <c r="I1318" s="30"/>
      <c r="J1318" s="30"/>
      <c r="K1318" s="30"/>
      <c r="L1318" s="30"/>
    </row>
    <row r="1319" spans="3:12" x14ac:dyDescent="0.3">
      <c r="C1319" s="30"/>
      <c r="D1319" s="30"/>
      <c r="E1319" s="30"/>
      <c r="F1319" s="43"/>
      <c r="G1319" s="30"/>
      <c r="H1319" s="30"/>
      <c r="I1319" s="30"/>
      <c r="J1319" s="30"/>
      <c r="K1319" s="30"/>
      <c r="L1319" s="30"/>
    </row>
    <row r="1320" spans="3:12" x14ac:dyDescent="0.3">
      <c r="C1320" s="30"/>
      <c r="D1320" s="30"/>
      <c r="E1320" s="30"/>
      <c r="F1320" s="43"/>
      <c r="G1320" s="30"/>
      <c r="H1320" s="30"/>
      <c r="I1320" s="30"/>
      <c r="J1320" s="30"/>
      <c r="K1320" s="30"/>
      <c r="L1320" s="30"/>
    </row>
    <row r="1321" spans="3:12" x14ac:dyDescent="0.3">
      <c r="C1321" s="30"/>
      <c r="D1321" s="30"/>
      <c r="E1321" s="30"/>
      <c r="F1321" s="43"/>
      <c r="G1321" s="30"/>
      <c r="H1321" s="30"/>
      <c r="I1321" s="30"/>
      <c r="J1321" s="30"/>
      <c r="K1321" s="30"/>
      <c r="L1321" s="30"/>
    </row>
    <row r="1322" spans="3:12" x14ac:dyDescent="0.3">
      <c r="C1322" s="30"/>
      <c r="D1322" s="30"/>
      <c r="E1322" s="30"/>
      <c r="F1322" s="43"/>
      <c r="G1322" s="30"/>
      <c r="H1322" s="30"/>
      <c r="I1322" s="30"/>
      <c r="J1322" s="30"/>
      <c r="K1322" s="30"/>
      <c r="L1322" s="30"/>
    </row>
    <row r="1323" spans="3:12" x14ac:dyDescent="0.3">
      <c r="C1323" s="30"/>
      <c r="D1323" s="30"/>
      <c r="E1323" s="30"/>
      <c r="F1323" s="43"/>
      <c r="G1323" s="30"/>
      <c r="H1323" s="30"/>
      <c r="I1323" s="30"/>
      <c r="J1323" s="30"/>
      <c r="K1323" s="30"/>
      <c r="L1323" s="30"/>
    </row>
    <row r="1324" spans="3:12" x14ac:dyDescent="0.3">
      <c r="C1324" s="30"/>
      <c r="D1324" s="30"/>
      <c r="E1324" s="30"/>
      <c r="F1324" s="43"/>
      <c r="G1324" s="30"/>
      <c r="H1324" s="30"/>
      <c r="I1324" s="30"/>
      <c r="J1324" s="30"/>
      <c r="K1324" s="30"/>
      <c r="L1324" s="30"/>
    </row>
    <row r="1325" spans="3:12" x14ac:dyDescent="0.3">
      <c r="C1325" s="30"/>
      <c r="D1325" s="30"/>
      <c r="E1325" s="30"/>
      <c r="F1325" s="43"/>
      <c r="G1325" s="30"/>
      <c r="H1325" s="30"/>
      <c r="I1325" s="30"/>
      <c r="J1325" s="30"/>
      <c r="K1325" s="30"/>
      <c r="L1325" s="30"/>
    </row>
    <row r="1326" spans="3:12" x14ac:dyDescent="0.3">
      <c r="C1326" s="30"/>
      <c r="D1326" s="30"/>
      <c r="E1326" s="30"/>
      <c r="F1326" s="43"/>
      <c r="G1326" s="30"/>
      <c r="H1326" s="30"/>
      <c r="I1326" s="30"/>
      <c r="J1326" s="30"/>
      <c r="K1326" s="30"/>
      <c r="L1326" s="30"/>
    </row>
    <row r="1327" spans="3:12" x14ac:dyDescent="0.3">
      <c r="C1327" s="30"/>
      <c r="D1327" s="30"/>
      <c r="E1327" s="30"/>
      <c r="F1327" s="43"/>
      <c r="G1327" s="30"/>
      <c r="H1327" s="30"/>
      <c r="I1327" s="30"/>
      <c r="J1327" s="30"/>
      <c r="K1327" s="30"/>
      <c r="L1327" s="30"/>
    </row>
    <row r="1328" spans="3:12" x14ac:dyDescent="0.3">
      <c r="C1328" s="30"/>
      <c r="D1328" s="30"/>
      <c r="E1328" s="30"/>
      <c r="F1328" s="43"/>
      <c r="G1328" s="30"/>
      <c r="H1328" s="30"/>
      <c r="I1328" s="30"/>
      <c r="J1328" s="30"/>
      <c r="K1328" s="30"/>
      <c r="L1328" s="30"/>
    </row>
    <row r="1329" spans="3:12" x14ac:dyDescent="0.3">
      <c r="C1329" s="30"/>
      <c r="D1329" s="30"/>
      <c r="E1329" s="30"/>
      <c r="F1329" s="43"/>
      <c r="G1329" s="30"/>
      <c r="H1329" s="30"/>
      <c r="I1329" s="30"/>
      <c r="J1329" s="30"/>
      <c r="K1329" s="30"/>
      <c r="L1329" s="30"/>
    </row>
    <row r="1330" spans="3:12" x14ac:dyDescent="0.3">
      <c r="C1330" s="30"/>
      <c r="D1330" s="30"/>
      <c r="E1330" s="30"/>
      <c r="F1330" s="43"/>
      <c r="G1330" s="30"/>
      <c r="H1330" s="30"/>
      <c r="I1330" s="30"/>
      <c r="J1330" s="30"/>
      <c r="K1330" s="30"/>
      <c r="L1330" s="30"/>
    </row>
    <row r="1331" spans="3:12" x14ac:dyDescent="0.3">
      <c r="C1331" s="30"/>
      <c r="D1331" s="30"/>
      <c r="E1331" s="30"/>
      <c r="F1331" s="43"/>
      <c r="G1331" s="30"/>
      <c r="H1331" s="30"/>
      <c r="I1331" s="30"/>
      <c r="J1331" s="30"/>
      <c r="K1331" s="30"/>
      <c r="L1331" s="30"/>
    </row>
    <row r="1332" spans="3:12" x14ac:dyDescent="0.3">
      <c r="C1332" s="30"/>
      <c r="D1332" s="30"/>
      <c r="E1332" s="30"/>
      <c r="F1332" s="43"/>
      <c r="G1332" s="30"/>
      <c r="H1332" s="30"/>
      <c r="I1332" s="30"/>
      <c r="J1332" s="30"/>
      <c r="K1332" s="30"/>
      <c r="L1332" s="30"/>
    </row>
    <row r="1333" spans="3:12" x14ac:dyDescent="0.3">
      <c r="C1333" s="30"/>
      <c r="D1333" s="30"/>
      <c r="E1333" s="30"/>
      <c r="F1333" s="43"/>
      <c r="G1333" s="30"/>
      <c r="H1333" s="30"/>
      <c r="I1333" s="30"/>
      <c r="J1333" s="30"/>
      <c r="K1333" s="30"/>
      <c r="L1333" s="30"/>
    </row>
    <row r="1334" spans="3:12" x14ac:dyDescent="0.3">
      <c r="C1334" s="30"/>
      <c r="D1334" s="30"/>
      <c r="E1334" s="30"/>
      <c r="F1334" s="43"/>
      <c r="G1334" s="30"/>
      <c r="H1334" s="30"/>
      <c r="I1334" s="30"/>
      <c r="J1334" s="30"/>
      <c r="K1334" s="30"/>
      <c r="L1334" s="30"/>
    </row>
    <row r="1335" spans="3:12" x14ac:dyDescent="0.3">
      <c r="C1335" s="30"/>
      <c r="D1335" s="30"/>
      <c r="E1335" s="30"/>
      <c r="F1335" s="43"/>
      <c r="G1335" s="30"/>
      <c r="H1335" s="30"/>
      <c r="I1335" s="30"/>
      <c r="J1335" s="30"/>
      <c r="K1335" s="30"/>
      <c r="L1335" s="30"/>
    </row>
    <row r="1336" spans="3:12" x14ac:dyDescent="0.3">
      <c r="C1336" s="30"/>
      <c r="D1336" s="30"/>
      <c r="E1336" s="30"/>
      <c r="F1336" s="43"/>
      <c r="G1336" s="30"/>
      <c r="H1336" s="30"/>
      <c r="I1336" s="30"/>
      <c r="J1336" s="30"/>
      <c r="K1336" s="30"/>
      <c r="L1336" s="30"/>
    </row>
    <row r="1337" spans="3:12" x14ac:dyDescent="0.3">
      <c r="C1337" s="30"/>
      <c r="D1337" s="30"/>
      <c r="E1337" s="30"/>
      <c r="F1337" s="43"/>
      <c r="G1337" s="30"/>
      <c r="H1337" s="30"/>
      <c r="I1337" s="30"/>
      <c r="J1337" s="30"/>
      <c r="K1337" s="30"/>
      <c r="L1337" s="30"/>
    </row>
    <row r="1338" spans="3:12" x14ac:dyDescent="0.3">
      <c r="C1338" s="30"/>
      <c r="D1338" s="30"/>
      <c r="E1338" s="30"/>
      <c r="F1338" s="43"/>
      <c r="G1338" s="30"/>
      <c r="H1338" s="30"/>
      <c r="I1338" s="30"/>
      <c r="J1338" s="30"/>
      <c r="K1338" s="30"/>
      <c r="L1338" s="30"/>
    </row>
    <row r="1339" spans="3:12" x14ac:dyDescent="0.3">
      <c r="C1339" s="30"/>
      <c r="D1339" s="30"/>
      <c r="E1339" s="30"/>
      <c r="F1339" s="43"/>
      <c r="G1339" s="30"/>
      <c r="H1339" s="30"/>
      <c r="I1339" s="30"/>
      <c r="J1339" s="30"/>
      <c r="K1339" s="30"/>
      <c r="L1339" s="30"/>
    </row>
    <row r="1340" spans="3:12" x14ac:dyDescent="0.3">
      <c r="C1340" s="30"/>
      <c r="D1340" s="30"/>
      <c r="E1340" s="30"/>
      <c r="F1340" s="43"/>
      <c r="G1340" s="30"/>
      <c r="H1340" s="30"/>
      <c r="I1340" s="30"/>
      <c r="J1340" s="30"/>
      <c r="K1340" s="30"/>
      <c r="L1340" s="30"/>
    </row>
    <row r="1341" spans="3:12" x14ac:dyDescent="0.3">
      <c r="C1341" s="30"/>
      <c r="D1341" s="30"/>
      <c r="E1341" s="30"/>
      <c r="F1341" s="43"/>
      <c r="G1341" s="30"/>
      <c r="H1341" s="30"/>
      <c r="I1341" s="30"/>
      <c r="J1341" s="30"/>
      <c r="K1341" s="30"/>
      <c r="L1341" s="30"/>
    </row>
    <row r="1342" spans="3:12" x14ac:dyDescent="0.3">
      <c r="C1342" s="30"/>
      <c r="D1342" s="30"/>
      <c r="E1342" s="30"/>
      <c r="F1342" s="43"/>
      <c r="G1342" s="30"/>
      <c r="H1342" s="30"/>
      <c r="I1342" s="30"/>
      <c r="J1342" s="30"/>
      <c r="K1342" s="30"/>
      <c r="L1342" s="30"/>
    </row>
    <row r="1343" spans="3:12" x14ac:dyDescent="0.3">
      <c r="C1343" s="30"/>
      <c r="D1343" s="30"/>
      <c r="E1343" s="30"/>
      <c r="F1343" s="43"/>
      <c r="G1343" s="30"/>
      <c r="H1343" s="30"/>
      <c r="I1343" s="30"/>
      <c r="J1343" s="30"/>
      <c r="K1343" s="30"/>
      <c r="L1343" s="30"/>
    </row>
    <row r="1344" spans="3:12" x14ac:dyDescent="0.3">
      <c r="C1344" s="30"/>
      <c r="D1344" s="30"/>
      <c r="E1344" s="30"/>
      <c r="F1344" s="43"/>
      <c r="G1344" s="30"/>
      <c r="H1344" s="30"/>
      <c r="I1344" s="30"/>
      <c r="J1344" s="30"/>
      <c r="K1344" s="30"/>
      <c r="L1344" s="30"/>
    </row>
    <row r="1345" spans="3:12" x14ac:dyDescent="0.3">
      <c r="C1345" s="30"/>
      <c r="D1345" s="30"/>
      <c r="E1345" s="30"/>
      <c r="F1345" s="43"/>
      <c r="G1345" s="30"/>
      <c r="H1345" s="30"/>
      <c r="I1345" s="30"/>
      <c r="J1345" s="30"/>
      <c r="K1345" s="30"/>
      <c r="L1345" s="30"/>
    </row>
    <row r="1346" spans="3:12" x14ac:dyDescent="0.3">
      <c r="C1346" s="30"/>
      <c r="D1346" s="30"/>
      <c r="E1346" s="30"/>
      <c r="F1346" s="43"/>
      <c r="G1346" s="30"/>
      <c r="H1346" s="30"/>
      <c r="I1346" s="30"/>
      <c r="J1346" s="30"/>
      <c r="K1346" s="30"/>
      <c r="L1346" s="30"/>
    </row>
    <row r="1347" spans="3:12" x14ac:dyDescent="0.3">
      <c r="C1347" s="30"/>
      <c r="D1347" s="30"/>
      <c r="E1347" s="30"/>
      <c r="F1347" s="43"/>
      <c r="G1347" s="30"/>
      <c r="H1347" s="30"/>
      <c r="I1347" s="30"/>
      <c r="J1347" s="30"/>
      <c r="K1347" s="30"/>
      <c r="L1347" s="30"/>
    </row>
    <row r="1348" spans="3:12" x14ac:dyDescent="0.3">
      <c r="C1348" s="30"/>
      <c r="D1348" s="30"/>
      <c r="E1348" s="30"/>
      <c r="F1348" s="43"/>
      <c r="G1348" s="30"/>
      <c r="H1348" s="30"/>
      <c r="I1348" s="30"/>
      <c r="J1348" s="30"/>
      <c r="K1348" s="30"/>
      <c r="L1348" s="30"/>
    </row>
    <row r="1349" spans="3:12" x14ac:dyDescent="0.3">
      <c r="C1349" s="30"/>
      <c r="D1349" s="30"/>
      <c r="E1349" s="30"/>
      <c r="F1349" s="43"/>
      <c r="G1349" s="30"/>
      <c r="H1349" s="30"/>
      <c r="I1349" s="30"/>
      <c r="J1349" s="30"/>
      <c r="K1349" s="30"/>
      <c r="L1349" s="30"/>
    </row>
    <row r="1350" spans="3:12" x14ac:dyDescent="0.3">
      <c r="C1350" s="30"/>
      <c r="D1350" s="30"/>
      <c r="E1350" s="30"/>
      <c r="F1350" s="43"/>
      <c r="G1350" s="30"/>
      <c r="H1350" s="30"/>
      <c r="I1350" s="30"/>
      <c r="J1350" s="30"/>
      <c r="K1350" s="30"/>
      <c r="L1350" s="30"/>
    </row>
    <row r="1351" spans="3:12" x14ac:dyDescent="0.3">
      <c r="C1351" s="30"/>
      <c r="D1351" s="30"/>
      <c r="E1351" s="30"/>
      <c r="F1351" s="43"/>
      <c r="G1351" s="30"/>
      <c r="H1351" s="30"/>
      <c r="I1351" s="30"/>
      <c r="J1351" s="30"/>
      <c r="K1351" s="30"/>
      <c r="L1351" s="30"/>
    </row>
    <row r="1352" spans="3:12" x14ac:dyDescent="0.3">
      <c r="C1352" s="30"/>
      <c r="D1352" s="30"/>
      <c r="E1352" s="30"/>
      <c r="F1352" s="43"/>
      <c r="G1352" s="30"/>
      <c r="H1352" s="30"/>
      <c r="I1352" s="30"/>
      <c r="J1352" s="30"/>
      <c r="K1352" s="30"/>
      <c r="L1352" s="30"/>
    </row>
    <row r="1353" spans="3:12" x14ac:dyDescent="0.3">
      <c r="C1353" s="30"/>
      <c r="D1353" s="30"/>
      <c r="E1353" s="30"/>
      <c r="F1353" s="43"/>
      <c r="G1353" s="30"/>
      <c r="H1353" s="30"/>
      <c r="I1353" s="30"/>
      <c r="J1353" s="30"/>
      <c r="K1353" s="30"/>
      <c r="L1353" s="30"/>
    </row>
    <row r="1354" spans="3:12" x14ac:dyDescent="0.3">
      <c r="C1354" s="30"/>
      <c r="D1354" s="30"/>
      <c r="E1354" s="30"/>
      <c r="F1354" s="43"/>
      <c r="G1354" s="30"/>
      <c r="H1354" s="30"/>
      <c r="I1354" s="30"/>
      <c r="J1354" s="30"/>
      <c r="K1354" s="30"/>
      <c r="L1354" s="30"/>
    </row>
    <row r="1355" spans="3:12" x14ac:dyDescent="0.3">
      <c r="C1355" s="30"/>
      <c r="D1355" s="30"/>
      <c r="E1355" s="30"/>
      <c r="F1355" s="43"/>
      <c r="G1355" s="30"/>
      <c r="H1355" s="30"/>
      <c r="I1355" s="30"/>
      <c r="J1355" s="30"/>
      <c r="K1355" s="30"/>
      <c r="L1355" s="30"/>
    </row>
    <row r="1356" spans="3:12" x14ac:dyDescent="0.3">
      <c r="C1356" s="30"/>
      <c r="D1356" s="30"/>
      <c r="E1356" s="30"/>
      <c r="F1356" s="43"/>
      <c r="G1356" s="30"/>
      <c r="H1356" s="30"/>
      <c r="I1356" s="30"/>
      <c r="J1356" s="30"/>
      <c r="K1356" s="30"/>
      <c r="L1356" s="30"/>
    </row>
    <row r="1357" spans="3:12" x14ac:dyDescent="0.3">
      <c r="C1357" s="30"/>
      <c r="D1357" s="30"/>
      <c r="E1357" s="30"/>
      <c r="F1357" s="43"/>
      <c r="G1357" s="30"/>
      <c r="H1357" s="30"/>
      <c r="I1357" s="30"/>
      <c r="J1357" s="30"/>
      <c r="K1357" s="30"/>
      <c r="L1357" s="30"/>
    </row>
    <row r="1358" spans="3:12" x14ac:dyDescent="0.3">
      <c r="C1358" s="30"/>
      <c r="D1358" s="30"/>
      <c r="E1358" s="30"/>
      <c r="F1358" s="43"/>
      <c r="G1358" s="30"/>
      <c r="H1358" s="30"/>
      <c r="I1358" s="30"/>
      <c r="J1358" s="30"/>
      <c r="K1358" s="30"/>
      <c r="L1358" s="30"/>
    </row>
    <row r="1359" spans="3:12" x14ac:dyDescent="0.3">
      <c r="C1359" s="30"/>
      <c r="D1359" s="30"/>
      <c r="E1359" s="30"/>
      <c r="F1359" s="43"/>
      <c r="G1359" s="30"/>
      <c r="H1359" s="30"/>
      <c r="I1359" s="30"/>
      <c r="J1359" s="30"/>
      <c r="K1359" s="30"/>
      <c r="L1359" s="30"/>
    </row>
    <row r="1360" spans="3:12" x14ac:dyDescent="0.3">
      <c r="C1360" s="30"/>
      <c r="D1360" s="30"/>
      <c r="E1360" s="30"/>
      <c r="F1360" s="43"/>
      <c r="G1360" s="30"/>
      <c r="H1360" s="30"/>
      <c r="I1360" s="30"/>
      <c r="J1360" s="30"/>
      <c r="K1360" s="30"/>
      <c r="L1360" s="30"/>
    </row>
    <row r="1361" spans="3:12" x14ac:dyDescent="0.3">
      <c r="C1361" s="30"/>
      <c r="D1361" s="30"/>
      <c r="E1361" s="30"/>
      <c r="F1361" s="43"/>
      <c r="G1361" s="30"/>
      <c r="H1361" s="30"/>
      <c r="I1361" s="30"/>
      <c r="J1361" s="30"/>
      <c r="K1361" s="30"/>
      <c r="L1361" s="30"/>
    </row>
    <row r="1362" spans="3:12" x14ac:dyDescent="0.3">
      <c r="C1362" s="30"/>
      <c r="D1362" s="30"/>
      <c r="E1362" s="30"/>
      <c r="F1362" s="43"/>
      <c r="G1362" s="30"/>
      <c r="H1362" s="30"/>
      <c r="I1362" s="30"/>
      <c r="J1362" s="30"/>
      <c r="K1362" s="30"/>
      <c r="L1362" s="30"/>
    </row>
    <row r="1363" spans="3:12" x14ac:dyDescent="0.3">
      <c r="C1363" s="30"/>
      <c r="D1363" s="30"/>
      <c r="E1363" s="30"/>
      <c r="F1363" s="43"/>
      <c r="G1363" s="30"/>
      <c r="H1363" s="30"/>
      <c r="I1363" s="30"/>
      <c r="J1363" s="30"/>
      <c r="K1363" s="30"/>
      <c r="L1363" s="30"/>
    </row>
    <row r="1364" spans="3:12" x14ac:dyDescent="0.3">
      <c r="C1364" s="30"/>
      <c r="D1364" s="30"/>
      <c r="E1364" s="30"/>
      <c r="F1364" s="43"/>
      <c r="G1364" s="30"/>
      <c r="H1364" s="30"/>
      <c r="I1364" s="30"/>
      <c r="J1364" s="30"/>
      <c r="K1364" s="30"/>
      <c r="L1364" s="30"/>
    </row>
    <row r="1365" spans="3:12" x14ac:dyDescent="0.3">
      <c r="C1365" s="30"/>
      <c r="D1365" s="30"/>
      <c r="E1365" s="30"/>
      <c r="F1365" s="43"/>
      <c r="G1365" s="30"/>
      <c r="H1365" s="30"/>
      <c r="I1365" s="30"/>
      <c r="J1365" s="30"/>
      <c r="K1365" s="30"/>
      <c r="L1365" s="30"/>
    </row>
    <row r="1366" spans="3:12" x14ac:dyDescent="0.3">
      <c r="C1366" s="30"/>
      <c r="D1366" s="30"/>
      <c r="E1366" s="30"/>
      <c r="F1366" s="43"/>
      <c r="G1366" s="30"/>
      <c r="H1366" s="30"/>
      <c r="I1366" s="30"/>
      <c r="J1366" s="30"/>
      <c r="K1366" s="30"/>
      <c r="L1366" s="30"/>
    </row>
    <row r="1367" spans="3:12" x14ac:dyDescent="0.3">
      <c r="C1367" s="30"/>
      <c r="D1367" s="30"/>
      <c r="E1367" s="30"/>
      <c r="F1367" s="43"/>
      <c r="G1367" s="30"/>
      <c r="H1367" s="30"/>
      <c r="I1367" s="30"/>
      <c r="J1367" s="30"/>
      <c r="K1367" s="30"/>
      <c r="L1367" s="30"/>
    </row>
    <row r="1368" spans="3:12" x14ac:dyDescent="0.3">
      <c r="C1368" s="30"/>
      <c r="D1368" s="30"/>
      <c r="E1368" s="30"/>
      <c r="F1368" s="43"/>
      <c r="G1368" s="30"/>
      <c r="H1368" s="30"/>
      <c r="I1368" s="30"/>
      <c r="J1368" s="30"/>
      <c r="K1368" s="30"/>
      <c r="L1368" s="30"/>
    </row>
    <row r="1369" spans="3:12" x14ac:dyDescent="0.3">
      <c r="C1369" s="30"/>
      <c r="D1369" s="30"/>
      <c r="E1369" s="30"/>
      <c r="F1369" s="43"/>
      <c r="G1369" s="30"/>
      <c r="H1369" s="30"/>
      <c r="I1369" s="30"/>
      <c r="J1369" s="30"/>
      <c r="K1369" s="30"/>
      <c r="L1369" s="30"/>
    </row>
    <row r="1370" spans="3:12" x14ac:dyDescent="0.3">
      <c r="C1370" s="30"/>
      <c r="D1370" s="30"/>
      <c r="E1370" s="30"/>
      <c r="F1370" s="43"/>
      <c r="G1370" s="30"/>
      <c r="H1370" s="30"/>
      <c r="I1370" s="30"/>
      <c r="J1370" s="30"/>
      <c r="K1370" s="30"/>
      <c r="L1370" s="30"/>
    </row>
    <row r="1371" spans="3:12" x14ac:dyDescent="0.3">
      <c r="C1371" s="30"/>
      <c r="D1371" s="30"/>
      <c r="E1371" s="30"/>
      <c r="F1371" s="43"/>
      <c r="G1371" s="30"/>
      <c r="H1371" s="30"/>
      <c r="I1371" s="30"/>
      <c r="J1371" s="30"/>
      <c r="K1371" s="30"/>
      <c r="L1371" s="30"/>
    </row>
    <row r="1372" spans="3:12" x14ac:dyDescent="0.3">
      <c r="C1372" s="30"/>
      <c r="D1372" s="30"/>
      <c r="E1372" s="30"/>
      <c r="F1372" s="43"/>
      <c r="G1372" s="30"/>
      <c r="H1372" s="30"/>
      <c r="I1372" s="30"/>
      <c r="J1372" s="30"/>
      <c r="K1372" s="30"/>
      <c r="L1372" s="30"/>
    </row>
    <row r="1373" spans="3:12" x14ac:dyDescent="0.3">
      <c r="C1373" s="30"/>
      <c r="D1373" s="30"/>
      <c r="E1373" s="30"/>
      <c r="F1373" s="43"/>
      <c r="G1373" s="30"/>
      <c r="H1373" s="30"/>
      <c r="I1373" s="30"/>
      <c r="J1373" s="30"/>
      <c r="K1373" s="30"/>
      <c r="L1373" s="30"/>
    </row>
    <row r="1374" spans="3:12" x14ac:dyDescent="0.3">
      <c r="C1374" s="30"/>
      <c r="D1374" s="30"/>
      <c r="E1374" s="30"/>
      <c r="F1374" s="43"/>
      <c r="G1374" s="30"/>
      <c r="H1374" s="30"/>
      <c r="I1374" s="30"/>
      <c r="J1374" s="30"/>
      <c r="K1374" s="30"/>
      <c r="L1374" s="30"/>
    </row>
    <row r="1375" spans="3:12" x14ac:dyDescent="0.3">
      <c r="C1375" s="30"/>
      <c r="D1375" s="30"/>
      <c r="E1375" s="30"/>
      <c r="F1375" s="43"/>
      <c r="G1375" s="30"/>
      <c r="H1375" s="30"/>
      <c r="I1375" s="30"/>
      <c r="J1375" s="30"/>
      <c r="K1375" s="30"/>
      <c r="L1375" s="30"/>
    </row>
    <row r="1376" spans="3:12" x14ac:dyDescent="0.3">
      <c r="C1376" s="30"/>
      <c r="D1376" s="30"/>
      <c r="E1376" s="30"/>
      <c r="F1376" s="43"/>
      <c r="G1376" s="30"/>
      <c r="H1376" s="30"/>
      <c r="I1376" s="30"/>
      <c r="J1376" s="30"/>
      <c r="K1376" s="30"/>
      <c r="L1376" s="30"/>
    </row>
    <row r="1377" spans="3:12" x14ac:dyDescent="0.3">
      <c r="C1377" s="30"/>
      <c r="D1377" s="30"/>
      <c r="E1377" s="30"/>
      <c r="F1377" s="43"/>
      <c r="G1377" s="30"/>
      <c r="H1377" s="30"/>
      <c r="I1377" s="30"/>
      <c r="J1377" s="30"/>
      <c r="K1377" s="30"/>
      <c r="L1377" s="30"/>
    </row>
    <row r="1378" spans="3:12" x14ac:dyDescent="0.3">
      <c r="C1378" s="30"/>
      <c r="D1378" s="30"/>
      <c r="E1378" s="30"/>
      <c r="F1378" s="43"/>
      <c r="G1378" s="30"/>
      <c r="H1378" s="30"/>
      <c r="I1378" s="30"/>
      <c r="J1378" s="30"/>
      <c r="K1378" s="30"/>
      <c r="L1378" s="30"/>
    </row>
    <row r="1379" spans="3:12" x14ac:dyDescent="0.3">
      <c r="C1379" s="30"/>
      <c r="D1379" s="30"/>
      <c r="E1379" s="30"/>
      <c r="F1379" s="43"/>
      <c r="G1379" s="30"/>
      <c r="H1379" s="30"/>
      <c r="I1379" s="30"/>
      <c r="J1379" s="30"/>
      <c r="K1379" s="30"/>
      <c r="L1379" s="30"/>
    </row>
    <row r="1380" spans="3:12" x14ac:dyDescent="0.3">
      <c r="C1380" s="30"/>
      <c r="D1380" s="30"/>
      <c r="E1380" s="30"/>
      <c r="F1380" s="43"/>
      <c r="G1380" s="30"/>
      <c r="H1380" s="30"/>
      <c r="I1380" s="30"/>
      <c r="J1380" s="30"/>
      <c r="K1380" s="30"/>
      <c r="L1380" s="30"/>
    </row>
    <row r="1381" spans="3:12" x14ac:dyDescent="0.3">
      <c r="C1381" s="30"/>
      <c r="D1381" s="30"/>
      <c r="E1381" s="30"/>
      <c r="F1381" s="43"/>
      <c r="G1381" s="30"/>
      <c r="H1381" s="30"/>
      <c r="I1381" s="30"/>
      <c r="J1381" s="30"/>
      <c r="K1381" s="30"/>
      <c r="L1381" s="30"/>
    </row>
    <row r="1382" spans="3:12" x14ac:dyDescent="0.3">
      <c r="C1382" s="30"/>
      <c r="D1382" s="30"/>
      <c r="E1382" s="30"/>
      <c r="F1382" s="43"/>
      <c r="G1382" s="30"/>
      <c r="H1382" s="30"/>
      <c r="I1382" s="30"/>
      <c r="J1382" s="30"/>
      <c r="K1382" s="30"/>
      <c r="L1382" s="30"/>
    </row>
    <row r="1383" spans="3:12" x14ac:dyDescent="0.3">
      <c r="C1383" s="30"/>
      <c r="D1383" s="30"/>
      <c r="E1383" s="30"/>
      <c r="F1383" s="43"/>
      <c r="G1383" s="30"/>
      <c r="H1383" s="30"/>
      <c r="I1383" s="30"/>
      <c r="J1383" s="30"/>
      <c r="K1383" s="30"/>
      <c r="L1383" s="30"/>
    </row>
    <row r="1384" spans="3:12" x14ac:dyDescent="0.3">
      <c r="C1384" s="30"/>
      <c r="D1384" s="30"/>
      <c r="E1384" s="30"/>
      <c r="F1384" s="43"/>
      <c r="G1384" s="30"/>
      <c r="H1384" s="30"/>
      <c r="I1384" s="30"/>
      <c r="J1384" s="30"/>
      <c r="K1384" s="30"/>
      <c r="L1384" s="30"/>
    </row>
    <row r="1385" spans="3:12" x14ac:dyDescent="0.3">
      <c r="C1385" s="30"/>
      <c r="D1385" s="30"/>
      <c r="E1385" s="30"/>
      <c r="F1385" s="43"/>
      <c r="G1385" s="30"/>
      <c r="H1385" s="30"/>
      <c r="I1385" s="30"/>
      <c r="J1385" s="30"/>
      <c r="K1385" s="30"/>
      <c r="L1385" s="30"/>
    </row>
    <row r="1386" spans="3:12" x14ac:dyDescent="0.3">
      <c r="C1386" s="30"/>
      <c r="D1386" s="30"/>
      <c r="E1386" s="30"/>
      <c r="F1386" s="43"/>
      <c r="G1386" s="30"/>
      <c r="H1386" s="30"/>
      <c r="I1386" s="30"/>
      <c r="J1386" s="30"/>
      <c r="K1386" s="30"/>
      <c r="L1386" s="30"/>
    </row>
    <row r="1387" spans="3:12" x14ac:dyDescent="0.3">
      <c r="C1387" s="30"/>
      <c r="D1387" s="30"/>
      <c r="E1387" s="30"/>
      <c r="F1387" s="43"/>
      <c r="G1387" s="30"/>
      <c r="H1387" s="30"/>
      <c r="I1387" s="30"/>
      <c r="J1387" s="30"/>
      <c r="K1387" s="30"/>
      <c r="L1387" s="30"/>
    </row>
    <row r="1388" spans="3:12" x14ac:dyDescent="0.3">
      <c r="C1388" s="30"/>
      <c r="D1388" s="30"/>
      <c r="E1388" s="30"/>
      <c r="F1388" s="43"/>
      <c r="G1388" s="30"/>
      <c r="H1388" s="30"/>
      <c r="I1388" s="30"/>
      <c r="J1388" s="30"/>
      <c r="K1388" s="30"/>
      <c r="L1388" s="30"/>
    </row>
    <row r="1389" spans="3:12" x14ac:dyDescent="0.3">
      <c r="C1389" s="30"/>
      <c r="D1389" s="30"/>
      <c r="E1389" s="30"/>
      <c r="F1389" s="43"/>
      <c r="G1389" s="30"/>
      <c r="H1389" s="30"/>
      <c r="I1389" s="30"/>
      <c r="J1389" s="30"/>
      <c r="K1389" s="30"/>
      <c r="L1389" s="30"/>
    </row>
    <row r="1390" spans="3:12" x14ac:dyDescent="0.3">
      <c r="C1390" s="30"/>
      <c r="D1390" s="30"/>
      <c r="E1390" s="30"/>
      <c r="F1390" s="43"/>
      <c r="G1390" s="30"/>
      <c r="H1390" s="30"/>
      <c r="I1390" s="30"/>
      <c r="J1390" s="30"/>
      <c r="K1390" s="30"/>
      <c r="L1390" s="30"/>
    </row>
    <row r="1391" spans="3:12" x14ac:dyDescent="0.3">
      <c r="C1391" s="30"/>
      <c r="D1391" s="30"/>
      <c r="E1391" s="30"/>
      <c r="F1391" s="43"/>
      <c r="G1391" s="30"/>
      <c r="H1391" s="30"/>
      <c r="I1391" s="30"/>
      <c r="J1391" s="30"/>
      <c r="K1391" s="30"/>
      <c r="L1391" s="30"/>
    </row>
    <row r="1392" spans="3:12" x14ac:dyDescent="0.3">
      <c r="C1392" s="30"/>
      <c r="D1392" s="30"/>
      <c r="E1392" s="30"/>
      <c r="F1392" s="43"/>
      <c r="G1392" s="30"/>
      <c r="H1392" s="30"/>
      <c r="I1392" s="30"/>
      <c r="J1392" s="30"/>
      <c r="K1392" s="30"/>
      <c r="L1392" s="30"/>
    </row>
    <row r="1393" spans="3:12" x14ac:dyDescent="0.3">
      <c r="C1393" s="30"/>
      <c r="D1393" s="30"/>
      <c r="E1393" s="30"/>
      <c r="F1393" s="43"/>
      <c r="G1393" s="30"/>
      <c r="H1393" s="30"/>
      <c r="I1393" s="30"/>
      <c r="J1393" s="30"/>
      <c r="K1393" s="30"/>
      <c r="L1393" s="30"/>
    </row>
    <row r="1394" spans="3:12" x14ac:dyDescent="0.3">
      <c r="C1394" s="30"/>
      <c r="D1394" s="30"/>
      <c r="E1394" s="30"/>
      <c r="F1394" s="43"/>
      <c r="G1394" s="30"/>
      <c r="H1394" s="30"/>
      <c r="I1394" s="30"/>
      <c r="J1394" s="30"/>
      <c r="K1394" s="30"/>
      <c r="L1394" s="30"/>
    </row>
    <row r="1395" spans="3:12" x14ac:dyDescent="0.3">
      <c r="C1395" s="30"/>
      <c r="D1395" s="30"/>
      <c r="E1395" s="30"/>
      <c r="F1395" s="43"/>
      <c r="G1395" s="30"/>
      <c r="H1395" s="30"/>
      <c r="I1395" s="30"/>
      <c r="J1395" s="30"/>
      <c r="K1395" s="30"/>
      <c r="L1395" s="30"/>
    </row>
    <row r="1396" spans="3:12" x14ac:dyDescent="0.3">
      <c r="C1396" s="30"/>
      <c r="D1396" s="30"/>
      <c r="E1396" s="30"/>
      <c r="F1396" s="43"/>
      <c r="G1396" s="30"/>
      <c r="H1396" s="30"/>
      <c r="I1396" s="30"/>
      <c r="J1396" s="30"/>
      <c r="K1396" s="30"/>
      <c r="L1396" s="30"/>
    </row>
    <row r="1397" spans="3:12" x14ac:dyDescent="0.3">
      <c r="C1397" s="30"/>
      <c r="D1397" s="30"/>
      <c r="E1397" s="30"/>
      <c r="F1397" s="43"/>
      <c r="G1397" s="30"/>
      <c r="H1397" s="30"/>
      <c r="I1397" s="30"/>
      <c r="J1397" s="30"/>
      <c r="K1397" s="30"/>
      <c r="L1397" s="30"/>
    </row>
    <row r="1398" spans="3:12" x14ac:dyDescent="0.3">
      <c r="C1398" s="30"/>
      <c r="D1398" s="30"/>
      <c r="E1398" s="30"/>
      <c r="F1398" s="43"/>
      <c r="G1398" s="30"/>
      <c r="H1398" s="30"/>
      <c r="I1398" s="30"/>
      <c r="J1398" s="30"/>
      <c r="K1398" s="30"/>
      <c r="L1398" s="30"/>
    </row>
    <row r="1399" spans="3:12" x14ac:dyDescent="0.3">
      <c r="C1399" s="30"/>
      <c r="D1399" s="30"/>
      <c r="E1399" s="30"/>
      <c r="F1399" s="43"/>
      <c r="G1399" s="30"/>
      <c r="H1399" s="30"/>
      <c r="I1399" s="30"/>
      <c r="J1399" s="30"/>
      <c r="K1399" s="30"/>
      <c r="L1399" s="30"/>
    </row>
    <row r="1400" spans="3:12" x14ac:dyDescent="0.3">
      <c r="C1400" s="30"/>
      <c r="D1400" s="30"/>
      <c r="E1400" s="30"/>
      <c r="F1400" s="43"/>
      <c r="G1400" s="30"/>
      <c r="H1400" s="30"/>
      <c r="I1400" s="30"/>
      <c r="J1400" s="30"/>
      <c r="K1400" s="30"/>
      <c r="L1400" s="30"/>
    </row>
    <row r="1401" spans="3:12" x14ac:dyDescent="0.3">
      <c r="C1401" s="30"/>
      <c r="D1401" s="30"/>
      <c r="E1401" s="30"/>
      <c r="F1401" s="43"/>
      <c r="G1401" s="30"/>
      <c r="H1401" s="30"/>
      <c r="I1401" s="30"/>
      <c r="J1401" s="30"/>
      <c r="K1401" s="30"/>
      <c r="L1401" s="30"/>
    </row>
    <row r="1402" spans="3:12" x14ac:dyDescent="0.3">
      <c r="C1402" s="30"/>
      <c r="D1402" s="30"/>
      <c r="E1402" s="30"/>
      <c r="F1402" s="43"/>
      <c r="G1402" s="30"/>
      <c r="H1402" s="30"/>
      <c r="I1402" s="30"/>
      <c r="J1402" s="30"/>
      <c r="K1402" s="30"/>
      <c r="L1402" s="30"/>
    </row>
    <row r="1403" spans="3:12" x14ac:dyDescent="0.3">
      <c r="C1403" s="30"/>
      <c r="D1403" s="30"/>
      <c r="E1403" s="30"/>
      <c r="F1403" s="43"/>
      <c r="G1403" s="30"/>
      <c r="H1403" s="30"/>
      <c r="I1403" s="30"/>
      <c r="J1403" s="30"/>
      <c r="K1403" s="30"/>
      <c r="L1403" s="30"/>
    </row>
    <row r="1404" spans="3:12" x14ac:dyDescent="0.3">
      <c r="C1404" s="30"/>
      <c r="D1404" s="30"/>
      <c r="E1404" s="30"/>
      <c r="F1404" s="43"/>
      <c r="G1404" s="30"/>
      <c r="H1404" s="30"/>
      <c r="I1404" s="30"/>
      <c r="J1404" s="30"/>
      <c r="K1404" s="30"/>
      <c r="L1404" s="30"/>
    </row>
    <row r="1405" spans="3:12" x14ac:dyDescent="0.3">
      <c r="C1405" s="30"/>
      <c r="D1405" s="30"/>
      <c r="E1405" s="30"/>
      <c r="F1405" s="43"/>
      <c r="G1405" s="30"/>
      <c r="H1405" s="30"/>
      <c r="I1405" s="30"/>
      <c r="J1405" s="30"/>
      <c r="K1405" s="30"/>
      <c r="L1405" s="30"/>
    </row>
    <row r="1406" spans="3:12" x14ac:dyDescent="0.3">
      <c r="C1406" s="30"/>
      <c r="D1406" s="30"/>
      <c r="E1406" s="30"/>
      <c r="F1406" s="43"/>
      <c r="G1406" s="30"/>
      <c r="H1406" s="30"/>
      <c r="I1406" s="30"/>
      <c r="J1406" s="30"/>
      <c r="K1406" s="30"/>
      <c r="L1406" s="30"/>
    </row>
    <row r="1407" spans="3:12" x14ac:dyDescent="0.3">
      <c r="C1407" s="30"/>
      <c r="D1407" s="30"/>
      <c r="E1407" s="30"/>
      <c r="F1407" s="43"/>
      <c r="G1407" s="30"/>
      <c r="H1407" s="30"/>
      <c r="I1407" s="30"/>
      <c r="J1407" s="30"/>
      <c r="K1407" s="30"/>
      <c r="L1407" s="30"/>
    </row>
    <row r="1408" spans="3:12" x14ac:dyDescent="0.3">
      <c r="C1408" s="30"/>
      <c r="D1408" s="30"/>
      <c r="E1408" s="30"/>
      <c r="F1408" s="43"/>
      <c r="G1408" s="30"/>
      <c r="H1408" s="30"/>
      <c r="I1408" s="30"/>
      <c r="J1408" s="30"/>
      <c r="K1408" s="30"/>
      <c r="L1408" s="30"/>
    </row>
    <row r="1409" spans="3:12" x14ac:dyDescent="0.3">
      <c r="C1409" s="30"/>
      <c r="D1409" s="30"/>
      <c r="E1409" s="30"/>
      <c r="F1409" s="43"/>
      <c r="G1409" s="30"/>
      <c r="H1409" s="30"/>
      <c r="I1409" s="30"/>
      <c r="J1409" s="30"/>
      <c r="K1409" s="30"/>
      <c r="L1409" s="30"/>
    </row>
    <row r="1410" spans="3:12" x14ac:dyDescent="0.3">
      <c r="C1410" s="30"/>
      <c r="D1410" s="30"/>
      <c r="E1410" s="30"/>
      <c r="F1410" s="43"/>
      <c r="G1410" s="30"/>
      <c r="H1410" s="30"/>
      <c r="I1410" s="30"/>
      <c r="J1410" s="30"/>
      <c r="K1410" s="30"/>
      <c r="L1410" s="30"/>
    </row>
    <row r="1411" spans="3:12" x14ac:dyDescent="0.3">
      <c r="C1411" s="30"/>
      <c r="D1411" s="30"/>
      <c r="E1411" s="30"/>
      <c r="F1411" s="43"/>
      <c r="G1411" s="30"/>
      <c r="H1411" s="30"/>
      <c r="I1411" s="30"/>
      <c r="J1411" s="30"/>
      <c r="K1411" s="30"/>
      <c r="L1411" s="30"/>
    </row>
    <row r="1412" spans="3:12" x14ac:dyDescent="0.3">
      <c r="C1412" s="30"/>
      <c r="D1412" s="30"/>
      <c r="E1412" s="30"/>
      <c r="F1412" s="43"/>
      <c r="G1412" s="30"/>
      <c r="H1412" s="30"/>
      <c r="I1412" s="30"/>
      <c r="J1412" s="30"/>
      <c r="K1412" s="30"/>
      <c r="L1412" s="30"/>
    </row>
    <row r="1413" spans="3:12" x14ac:dyDescent="0.3">
      <c r="C1413" s="30"/>
      <c r="D1413" s="30"/>
      <c r="E1413" s="30"/>
      <c r="F1413" s="43"/>
      <c r="G1413" s="30"/>
      <c r="H1413" s="30"/>
      <c r="I1413" s="30"/>
      <c r="J1413" s="30"/>
      <c r="K1413" s="30"/>
      <c r="L1413" s="30"/>
    </row>
    <row r="1414" spans="3:12" x14ac:dyDescent="0.3">
      <c r="C1414" s="30"/>
      <c r="D1414" s="30"/>
      <c r="E1414" s="30"/>
      <c r="F1414" s="43"/>
      <c r="G1414" s="30"/>
      <c r="H1414" s="30"/>
      <c r="I1414" s="30"/>
      <c r="J1414" s="30"/>
      <c r="K1414" s="30"/>
      <c r="L1414" s="30"/>
    </row>
    <row r="1415" spans="3:12" x14ac:dyDescent="0.3">
      <c r="C1415" s="30"/>
      <c r="D1415" s="30"/>
      <c r="E1415" s="30"/>
      <c r="F1415" s="43"/>
      <c r="G1415" s="30"/>
      <c r="H1415" s="30"/>
      <c r="I1415" s="30"/>
      <c r="J1415" s="30"/>
      <c r="K1415" s="30"/>
      <c r="L1415" s="30"/>
    </row>
    <row r="1416" spans="3:12" x14ac:dyDescent="0.3">
      <c r="C1416" s="30"/>
      <c r="D1416" s="30"/>
      <c r="E1416" s="30"/>
      <c r="F1416" s="43"/>
      <c r="G1416" s="30"/>
      <c r="H1416" s="30"/>
      <c r="I1416" s="30"/>
      <c r="J1416" s="30"/>
      <c r="K1416" s="30"/>
      <c r="L1416" s="30"/>
    </row>
    <row r="1417" spans="3:12" x14ac:dyDescent="0.3">
      <c r="C1417" s="30"/>
      <c r="D1417" s="30"/>
      <c r="E1417" s="30"/>
      <c r="F1417" s="43"/>
      <c r="G1417" s="30"/>
      <c r="H1417" s="30"/>
      <c r="I1417" s="30"/>
      <c r="J1417" s="30"/>
      <c r="K1417" s="30"/>
      <c r="L1417" s="30"/>
    </row>
    <row r="1418" spans="3:12" x14ac:dyDescent="0.3">
      <c r="C1418" s="30"/>
      <c r="D1418" s="30"/>
      <c r="E1418" s="30"/>
      <c r="F1418" s="43"/>
      <c r="G1418" s="30"/>
      <c r="H1418" s="30"/>
      <c r="I1418" s="30"/>
      <c r="J1418" s="30"/>
      <c r="K1418" s="30"/>
      <c r="L1418" s="30"/>
    </row>
    <row r="1419" spans="3:12" x14ac:dyDescent="0.3">
      <c r="C1419" s="30"/>
      <c r="D1419" s="30"/>
      <c r="E1419" s="30"/>
      <c r="F1419" s="43"/>
      <c r="G1419" s="30"/>
      <c r="H1419" s="30"/>
      <c r="I1419" s="30"/>
      <c r="J1419" s="30"/>
      <c r="K1419" s="30"/>
      <c r="L1419" s="30"/>
    </row>
    <row r="1420" spans="3:12" x14ac:dyDescent="0.3">
      <c r="C1420" s="30"/>
      <c r="D1420" s="30"/>
      <c r="E1420" s="30"/>
      <c r="F1420" s="43"/>
      <c r="G1420" s="30"/>
      <c r="H1420" s="30"/>
      <c r="I1420" s="30"/>
      <c r="J1420" s="30"/>
      <c r="K1420" s="30"/>
      <c r="L1420" s="30"/>
    </row>
    <row r="1421" spans="3:12" x14ac:dyDescent="0.3">
      <c r="C1421" s="30"/>
      <c r="D1421" s="30"/>
      <c r="E1421" s="30"/>
      <c r="F1421" s="43"/>
      <c r="G1421" s="30"/>
      <c r="H1421" s="30"/>
      <c r="I1421" s="30"/>
      <c r="J1421" s="30"/>
      <c r="K1421" s="30"/>
      <c r="L1421" s="30"/>
    </row>
    <row r="1422" spans="3:12" x14ac:dyDescent="0.3">
      <c r="C1422" s="30"/>
      <c r="D1422" s="30"/>
      <c r="E1422" s="30"/>
      <c r="F1422" s="43"/>
      <c r="G1422" s="30"/>
      <c r="H1422" s="30"/>
      <c r="I1422" s="30"/>
      <c r="J1422" s="30"/>
      <c r="K1422" s="30"/>
      <c r="L1422" s="30"/>
    </row>
    <row r="1423" spans="3:12" x14ac:dyDescent="0.3">
      <c r="C1423" s="30"/>
      <c r="D1423" s="30"/>
      <c r="E1423" s="30"/>
      <c r="F1423" s="43"/>
      <c r="G1423" s="30"/>
      <c r="H1423" s="30"/>
      <c r="I1423" s="30"/>
      <c r="J1423" s="30"/>
      <c r="K1423" s="30"/>
      <c r="L1423" s="30"/>
    </row>
    <row r="1424" spans="3:12" x14ac:dyDescent="0.3">
      <c r="C1424" s="30"/>
      <c r="D1424" s="30"/>
      <c r="E1424" s="30"/>
      <c r="F1424" s="43"/>
      <c r="G1424" s="30"/>
      <c r="H1424" s="30"/>
      <c r="I1424" s="30"/>
      <c r="J1424" s="30"/>
      <c r="K1424" s="30"/>
      <c r="L1424" s="30"/>
    </row>
    <row r="1425" spans="3:12" x14ac:dyDescent="0.3">
      <c r="C1425" s="30"/>
      <c r="D1425" s="30"/>
      <c r="E1425" s="30"/>
      <c r="F1425" s="43"/>
      <c r="G1425" s="30"/>
      <c r="H1425" s="30"/>
      <c r="I1425" s="30"/>
      <c r="J1425" s="30"/>
      <c r="K1425" s="30"/>
      <c r="L1425" s="30"/>
    </row>
    <row r="1426" spans="3:12" x14ac:dyDescent="0.3">
      <c r="C1426" s="30"/>
      <c r="D1426" s="30"/>
      <c r="E1426" s="30"/>
      <c r="F1426" s="43"/>
      <c r="G1426" s="30"/>
      <c r="H1426" s="30"/>
      <c r="I1426" s="30"/>
      <c r="J1426" s="30"/>
      <c r="K1426" s="30"/>
      <c r="L1426" s="30"/>
    </row>
    <row r="1427" spans="3:12" x14ac:dyDescent="0.3">
      <c r="C1427" s="30"/>
      <c r="D1427" s="30"/>
      <c r="E1427" s="30"/>
      <c r="F1427" s="43"/>
      <c r="G1427" s="30"/>
      <c r="H1427" s="30"/>
      <c r="I1427" s="30"/>
      <c r="J1427" s="30"/>
      <c r="K1427" s="30"/>
      <c r="L1427" s="30"/>
    </row>
    <row r="1428" spans="3:12" x14ac:dyDescent="0.3">
      <c r="C1428" s="30"/>
      <c r="D1428" s="30"/>
      <c r="E1428" s="30"/>
      <c r="F1428" s="43"/>
      <c r="G1428" s="30"/>
      <c r="H1428" s="30"/>
      <c r="I1428" s="30"/>
      <c r="J1428" s="30"/>
      <c r="K1428" s="30"/>
      <c r="L1428" s="30"/>
    </row>
    <row r="1429" spans="3:12" x14ac:dyDescent="0.3">
      <c r="C1429" s="30"/>
      <c r="D1429" s="30"/>
      <c r="E1429" s="30"/>
      <c r="F1429" s="43"/>
      <c r="G1429" s="30"/>
      <c r="H1429" s="30"/>
      <c r="I1429" s="30"/>
      <c r="J1429" s="30"/>
      <c r="K1429" s="30"/>
      <c r="L1429" s="30"/>
    </row>
    <row r="1430" spans="3:12" x14ac:dyDescent="0.3">
      <c r="C1430" s="30"/>
      <c r="D1430" s="30"/>
      <c r="E1430" s="30"/>
      <c r="F1430" s="43"/>
      <c r="G1430" s="30"/>
      <c r="H1430" s="30"/>
      <c r="I1430" s="30"/>
      <c r="J1430" s="30"/>
      <c r="K1430" s="30"/>
      <c r="L1430" s="30"/>
    </row>
    <row r="1431" spans="3:12" x14ac:dyDescent="0.3">
      <c r="C1431" s="30"/>
      <c r="D1431" s="30"/>
      <c r="E1431" s="30"/>
      <c r="F1431" s="43"/>
      <c r="G1431" s="30"/>
      <c r="H1431" s="30"/>
      <c r="I1431" s="30"/>
      <c r="J1431" s="30"/>
      <c r="K1431" s="30"/>
      <c r="L1431" s="30"/>
    </row>
    <row r="1432" spans="3:12" x14ac:dyDescent="0.3">
      <c r="C1432" s="30"/>
      <c r="D1432" s="30"/>
      <c r="E1432" s="30"/>
      <c r="F1432" s="43"/>
      <c r="G1432" s="30"/>
      <c r="H1432" s="30"/>
      <c r="I1432" s="30"/>
      <c r="J1432" s="30"/>
      <c r="K1432" s="30"/>
      <c r="L1432" s="30"/>
    </row>
    <row r="1433" spans="3:12" x14ac:dyDescent="0.3">
      <c r="C1433" s="30"/>
      <c r="D1433" s="30"/>
      <c r="E1433" s="30"/>
      <c r="F1433" s="43"/>
      <c r="G1433" s="30"/>
      <c r="H1433" s="30"/>
      <c r="I1433" s="30"/>
      <c r="J1433" s="30"/>
      <c r="K1433" s="30"/>
      <c r="L1433" s="30"/>
    </row>
    <row r="1434" spans="3:12" x14ac:dyDescent="0.3">
      <c r="C1434" s="30"/>
      <c r="D1434" s="30"/>
      <c r="E1434" s="30"/>
      <c r="F1434" s="43"/>
      <c r="G1434" s="30"/>
      <c r="H1434" s="30"/>
      <c r="I1434" s="30"/>
      <c r="J1434" s="30"/>
      <c r="K1434" s="30"/>
      <c r="L1434" s="30"/>
    </row>
    <row r="1435" spans="3:12" x14ac:dyDescent="0.3">
      <c r="C1435" s="30"/>
      <c r="D1435" s="30"/>
      <c r="E1435" s="30"/>
      <c r="F1435" s="43"/>
      <c r="G1435" s="30"/>
      <c r="H1435" s="30"/>
      <c r="I1435" s="30"/>
      <c r="J1435" s="30"/>
      <c r="K1435" s="30"/>
      <c r="L1435" s="30"/>
    </row>
    <row r="1436" spans="3:12" x14ac:dyDescent="0.3">
      <c r="C1436" s="30"/>
      <c r="D1436" s="30"/>
      <c r="E1436" s="30"/>
      <c r="F1436" s="43"/>
      <c r="G1436" s="30"/>
      <c r="H1436" s="30"/>
      <c r="I1436" s="30"/>
      <c r="J1436" s="30"/>
      <c r="K1436" s="30"/>
      <c r="L1436" s="30"/>
    </row>
    <row r="1437" spans="3:12" x14ac:dyDescent="0.3">
      <c r="C1437" s="30"/>
      <c r="D1437" s="30"/>
      <c r="E1437" s="30"/>
      <c r="F1437" s="43"/>
      <c r="G1437" s="30"/>
      <c r="H1437" s="30"/>
      <c r="I1437" s="30"/>
      <c r="J1437" s="30"/>
      <c r="K1437" s="30"/>
      <c r="L1437" s="30"/>
    </row>
    <row r="1438" spans="3:12" x14ac:dyDescent="0.3">
      <c r="C1438" s="30"/>
      <c r="D1438" s="30"/>
      <c r="E1438" s="30"/>
      <c r="F1438" s="43"/>
      <c r="G1438" s="30"/>
      <c r="H1438" s="30"/>
      <c r="I1438" s="30"/>
      <c r="J1438" s="30"/>
      <c r="K1438" s="30"/>
      <c r="L1438" s="30"/>
    </row>
    <row r="1439" spans="3:12" x14ac:dyDescent="0.3">
      <c r="C1439" s="30"/>
      <c r="D1439" s="30"/>
      <c r="E1439" s="30"/>
      <c r="F1439" s="43"/>
      <c r="G1439" s="30"/>
      <c r="H1439" s="30"/>
      <c r="I1439" s="30"/>
      <c r="J1439" s="30"/>
      <c r="K1439" s="30"/>
      <c r="L1439" s="30"/>
    </row>
    <row r="1440" spans="3:12" x14ac:dyDescent="0.3">
      <c r="C1440" s="30"/>
      <c r="D1440" s="30"/>
      <c r="E1440" s="30"/>
      <c r="F1440" s="43"/>
      <c r="G1440" s="30"/>
      <c r="H1440" s="30"/>
      <c r="I1440" s="30"/>
      <c r="J1440" s="30"/>
      <c r="K1440" s="30"/>
      <c r="L1440" s="30"/>
    </row>
    <row r="1441" spans="3:12" x14ac:dyDescent="0.3">
      <c r="C1441" s="30"/>
      <c r="D1441" s="30"/>
      <c r="E1441" s="30"/>
      <c r="F1441" s="43"/>
      <c r="G1441" s="30"/>
      <c r="H1441" s="30"/>
      <c r="I1441" s="30"/>
      <c r="J1441" s="30"/>
      <c r="K1441" s="30"/>
      <c r="L1441" s="30"/>
    </row>
    <row r="1442" spans="3:12" x14ac:dyDescent="0.3">
      <c r="C1442" s="30"/>
      <c r="D1442" s="30"/>
      <c r="E1442" s="30"/>
      <c r="F1442" s="43"/>
      <c r="G1442" s="30"/>
      <c r="H1442" s="30"/>
      <c r="I1442" s="30"/>
      <c r="J1442" s="30"/>
      <c r="K1442" s="30"/>
      <c r="L1442" s="30"/>
    </row>
    <row r="1443" spans="3:12" x14ac:dyDescent="0.3">
      <c r="C1443" s="30"/>
      <c r="D1443" s="30"/>
      <c r="E1443" s="30"/>
      <c r="F1443" s="43"/>
      <c r="G1443" s="30"/>
      <c r="H1443" s="30"/>
      <c r="I1443" s="30"/>
      <c r="J1443" s="30"/>
      <c r="K1443" s="30"/>
      <c r="L1443" s="30"/>
    </row>
    <row r="1444" spans="3:12" x14ac:dyDescent="0.3">
      <c r="C1444" s="30"/>
      <c r="D1444" s="30"/>
      <c r="E1444" s="30"/>
      <c r="F1444" s="43"/>
      <c r="G1444" s="30"/>
      <c r="H1444" s="30"/>
      <c r="I1444" s="30"/>
      <c r="J1444" s="30"/>
      <c r="K1444" s="30"/>
      <c r="L1444" s="30"/>
    </row>
    <row r="1445" spans="3:12" x14ac:dyDescent="0.3">
      <c r="C1445" s="30"/>
      <c r="D1445" s="30"/>
      <c r="E1445" s="30"/>
      <c r="F1445" s="43"/>
      <c r="G1445" s="30"/>
      <c r="H1445" s="30"/>
      <c r="I1445" s="30"/>
      <c r="J1445" s="30"/>
      <c r="K1445" s="30"/>
      <c r="L1445" s="30"/>
    </row>
    <row r="1446" spans="3:12" x14ac:dyDescent="0.3">
      <c r="C1446" s="30"/>
      <c r="D1446" s="30"/>
      <c r="E1446" s="30"/>
      <c r="F1446" s="43"/>
      <c r="G1446" s="30"/>
      <c r="H1446" s="30"/>
      <c r="I1446" s="30"/>
      <c r="J1446" s="30"/>
      <c r="K1446" s="30"/>
      <c r="L1446" s="30"/>
    </row>
    <row r="1447" spans="3:12" x14ac:dyDescent="0.3">
      <c r="C1447" s="30"/>
      <c r="D1447" s="30"/>
      <c r="E1447" s="30"/>
      <c r="F1447" s="43"/>
      <c r="G1447" s="30"/>
      <c r="H1447" s="30"/>
      <c r="I1447" s="30"/>
      <c r="J1447" s="30"/>
      <c r="K1447" s="30"/>
      <c r="L1447" s="30"/>
    </row>
    <row r="1448" spans="3:12" x14ac:dyDescent="0.3">
      <c r="C1448" s="30"/>
      <c r="D1448" s="30"/>
      <c r="E1448" s="30"/>
      <c r="F1448" s="43"/>
      <c r="G1448" s="30"/>
      <c r="H1448" s="30"/>
      <c r="I1448" s="30"/>
      <c r="J1448" s="30"/>
      <c r="K1448" s="30"/>
      <c r="L1448" s="30"/>
    </row>
    <row r="1449" spans="3:12" x14ac:dyDescent="0.3">
      <c r="C1449" s="30"/>
      <c r="D1449" s="30"/>
      <c r="E1449" s="30"/>
      <c r="F1449" s="43"/>
      <c r="G1449" s="30"/>
      <c r="H1449" s="30"/>
      <c r="I1449" s="30"/>
      <c r="J1449" s="30"/>
      <c r="K1449" s="30"/>
      <c r="L1449" s="30"/>
    </row>
    <row r="1450" spans="3:12" x14ac:dyDescent="0.3">
      <c r="C1450" s="30"/>
      <c r="D1450" s="30"/>
      <c r="E1450" s="30"/>
      <c r="F1450" s="43"/>
      <c r="G1450" s="30"/>
      <c r="H1450" s="30"/>
      <c r="I1450" s="30"/>
      <c r="J1450" s="30"/>
      <c r="K1450" s="30"/>
      <c r="L1450" s="30"/>
    </row>
    <row r="1451" spans="3:12" x14ac:dyDescent="0.3">
      <c r="C1451" s="30"/>
      <c r="D1451" s="30"/>
      <c r="E1451" s="30"/>
      <c r="F1451" s="43"/>
      <c r="G1451" s="30"/>
      <c r="H1451" s="30"/>
      <c r="I1451" s="30"/>
      <c r="J1451" s="30"/>
      <c r="K1451" s="30"/>
      <c r="L1451" s="30"/>
    </row>
    <row r="1452" spans="3:12" x14ac:dyDescent="0.3">
      <c r="C1452" s="30"/>
      <c r="D1452" s="30"/>
      <c r="E1452" s="30"/>
      <c r="F1452" s="43"/>
      <c r="G1452" s="30"/>
      <c r="H1452" s="30"/>
      <c r="I1452" s="30"/>
      <c r="J1452" s="30"/>
      <c r="K1452" s="30"/>
      <c r="L1452" s="30"/>
    </row>
    <row r="1453" spans="3:12" x14ac:dyDescent="0.3">
      <c r="C1453" s="30"/>
      <c r="D1453" s="30"/>
      <c r="E1453" s="30"/>
      <c r="F1453" s="43"/>
      <c r="G1453" s="30"/>
      <c r="H1453" s="30"/>
      <c r="I1453" s="30"/>
      <c r="J1453" s="30"/>
      <c r="K1453" s="30"/>
      <c r="L1453" s="30"/>
    </row>
    <row r="1454" spans="3:12" x14ac:dyDescent="0.3">
      <c r="C1454" s="30"/>
      <c r="D1454" s="30"/>
      <c r="E1454" s="30"/>
      <c r="F1454" s="43"/>
      <c r="G1454" s="30"/>
      <c r="H1454" s="30"/>
      <c r="I1454" s="30"/>
      <c r="J1454" s="30"/>
      <c r="K1454" s="30"/>
      <c r="L1454" s="30"/>
    </row>
    <row r="1455" spans="3:12" x14ac:dyDescent="0.3">
      <c r="C1455" s="30"/>
      <c r="D1455" s="30"/>
      <c r="E1455" s="30"/>
      <c r="F1455" s="43"/>
      <c r="G1455" s="30"/>
      <c r="H1455" s="30"/>
      <c r="I1455" s="30"/>
      <c r="J1455" s="30"/>
      <c r="K1455" s="30"/>
      <c r="L1455" s="30"/>
    </row>
    <row r="1456" spans="3:12" x14ac:dyDescent="0.3">
      <c r="C1456" s="30"/>
      <c r="D1456" s="30"/>
      <c r="E1456" s="30"/>
      <c r="F1456" s="43"/>
      <c r="G1456" s="30"/>
      <c r="H1456" s="30"/>
      <c r="I1456" s="30"/>
      <c r="J1456" s="30"/>
      <c r="K1456" s="30"/>
      <c r="L1456" s="30"/>
    </row>
    <row r="1457" spans="3:12" x14ac:dyDescent="0.3">
      <c r="C1457" s="30"/>
      <c r="D1457" s="30"/>
      <c r="E1457" s="30"/>
      <c r="F1457" s="43"/>
      <c r="G1457" s="30"/>
      <c r="H1457" s="30"/>
      <c r="I1457" s="30"/>
      <c r="J1457" s="30"/>
      <c r="K1457" s="30"/>
      <c r="L1457" s="30"/>
    </row>
    <row r="1458" spans="3:12" x14ac:dyDescent="0.3">
      <c r="C1458" s="30"/>
      <c r="D1458" s="30"/>
      <c r="E1458" s="30"/>
      <c r="F1458" s="43"/>
      <c r="G1458" s="30"/>
      <c r="H1458" s="30"/>
      <c r="I1458" s="30"/>
      <c r="J1458" s="30"/>
      <c r="K1458" s="30"/>
      <c r="L1458" s="30"/>
    </row>
    <row r="1459" spans="3:12" x14ac:dyDescent="0.3">
      <c r="C1459" s="30"/>
      <c r="D1459" s="30"/>
      <c r="E1459" s="30"/>
      <c r="F1459" s="43"/>
      <c r="G1459" s="30"/>
      <c r="H1459" s="30"/>
      <c r="I1459" s="30"/>
      <c r="J1459" s="30"/>
      <c r="K1459" s="30"/>
      <c r="L1459" s="30"/>
    </row>
    <row r="1460" spans="3:12" x14ac:dyDescent="0.3">
      <c r="C1460" s="30"/>
      <c r="D1460" s="30"/>
      <c r="E1460" s="30"/>
      <c r="F1460" s="43"/>
      <c r="G1460" s="30"/>
      <c r="H1460" s="30"/>
      <c r="I1460" s="30"/>
      <c r="J1460" s="30"/>
      <c r="K1460" s="30"/>
      <c r="L1460" s="30"/>
    </row>
    <row r="1461" spans="3:12" x14ac:dyDescent="0.3">
      <c r="C1461" s="30"/>
      <c r="D1461" s="30"/>
      <c r="E1461" s="30"/>
      <c r="F1461" s="43"/>
      <c r="G1461" s="30"/>
      <c r="H1461" s="30"/>
      <c r="I1461" s="30"/>
      <c r="J1461" s="30"/>
      <c r="K1461" s="30"/>
      <c r="L1461" s="30"/>
    </row>
    <row r="1462" spans="3:12" x14ac:dyDescent="0.3">
      <c r="C1462" s="30"/>
      <c r="D1462" s="30"/>
      <c r="E1462" s="30"/>
      <c r="F1462" s="43"/>
      <c r="G1462" s="30"/>
      <c r="H1462" s="30"/>
      <c r="I1462" s="30"/>
      <c r="J1462" s="30"/>
      <c r="K1462" s="30"/>
      <c r="L1462" s="30"/>
    </row>
    <row r="1463" spans="3:12" x14ac:dyDescent="0.3">
      <c r="C1463" s="30"/>
      <c r="D1463" s="30"/>
      <c r="E1463" s="30"/>
      <c r="F1463" s="43"/>
      <c r="G1463" s="30"/>
      <c r="H1463" s="30"/>
      <c r="I1463" s="30"/>
      <c r="J1463" s="30"/>
      <c r="K1463" s="30"/>
      <c r="L1463" s="30"/>
    </row>
    <row r="1464" spans="3:12" x14ac:dyDescent="0.3">
      <c r="C1464" s="30"/>
      <c r="D1464" s="30"/>
      <c r="E1464" s="30"/>
      <c r="F1464" s="43"/>
      <c r="G1464" s="30"/>
      <c r="H1464" s="30"/>
      <c r="I1464" s="30"/>
      <c r="J1464" s="30"/>
      <c r="K1464" s="30"/>
      <c r="L1464" s="30"/>
    </row>
    <row r="1465" spans="3:12" x14ac:dyDescent="0.3">
      <c r="C1465" s="30"/>
      <c r="D1465" s="30"/>
      <c r="E1465" s="30"/>
      <c r="F1465" s="43"/>
      <c r="G1465" s="30"/>
      <c r="H1465" s="30"/>
      <c r="I1465" s="30"/>
      <c r="J1465" s="30"/>
      <c r="K1465" s="30"/>
      <c r="L1465" s="30"/>
    </row>
    <row r="1466" spans="3:12" x14ac:dyDescent="0.3">
      <c r="C1466" s="30"/>
      <c r="D1466" s="30"/>
      <c r="E1466" s="30"/>
      <c r="F1466" s="43"/>
      <c r="G1466" s="30"/>
      <c r="H1466" s="30"/>
      <c r="I1466" s="30"/>
      <c r="J1466" s="30"/>
      <c r="K1466" s="30"/>
      <c r="L1466" s="30"/>
    </row>
    <row r="1467" spans="3:12" x14ac:dyDescent="0.3">
      <c r="C1467" s="30"/>
      <c r="D1467" s="30"/>
      <c r="E1467" s="30"/>
      <c r="F1467" s="43"/>
      <c r="G1467" s="30"/>
      <c r="H1467" s="30"/>
      <c r="I1467" s="30"/>
      <c r="J1467" s="30"/>
      <c r="K1467" s="30"/>
      <c r="L1467" s="30"/>
    </row>
    <row r="1468" spans="3:12" x14ac:dyDescent="0.3">
      <c r="C1468" s="30"/>
      <c r="D1468" s="30"/>
      <c r="E1468" s="30"/>
      <c r="F1468" s="43"/>
      <c r="G1468" s="30"/>
      <c r="H1468" s="30"/>
      <c r="I1468" s="30"/>
      <c r="J1468" s="30"/>
      <c r="K1468" s="30"/>
      <c r="L1468" s="30"/>
    </row>
    <row r="1469" spans="3:12" x14ac:dyDescent="0.3">
      <c r="C1469" s="30"/>
      <c r="D1469" s="30"/>
      <c r="E1469" s="30"/>
      <c r="F1469" s="43"/>
      <c r="G1469" s="30"/>
      <c r="H1469" s="30"/>
      <c r="I1469" s="30"/>
      <c r="J1469" s="30"/>
      <c r="K1469" s="30"/>
      <c r="L1469" s="30"/>
    </row>
    <row r="1470" spans="3:12" x14ac:dyDescent="0.3">
      <c r="C1470" s="30"/>
      <c r="D1470" s="30"/>
      <c r="E1470" s="30"/>
      <c r="F1470" s="43"/>
      <c r="G1470" s="30"/>
      <c r="H1470" s="30"/>
      <c r="I1470" s="30"/>
      <c r="J1470" s="30"/>
      <c r="K1470" s="30"/>
      <c r="L1470" s="30"/>
    </row>
    <row r="1471" spans="3:12" x14ac:dyDescent="0.3">
      <c r="C1471" s="30"/>
      <c r="D1471" s="30"/>
      <c r="E1471" s="30"/>
      <c r="F1471" s="43"/>
      <c r="G1471" s="30"/>
      <c r="H1471" s="30"/>
      <c r="I1471" s="30"/>
      <c r="J1471" s="30"/>
      <c r="K1471" s="30"/>
      <c r="L1471" s="30"/>
    </row>
    <row r="1472" spans="3:12" x14ac:dyDescent="0.3">
      <c r="C1472" s="30"/>
      <c r="D1472" s="30"/>
      <c r="E1472" s="30"/>
      <c r="F1472" s="43"/>
      <c r="G1472" s="30"/>
      <c r="H1472" s="30"/>
      <c r="I1472" s="30"/>
      <c r="J1472" s="30"/>
      <c r="K1472" s="30"/>
      <c r="L1472" s="30"/>
    </row>
    <row r="1473" spans="3:12" x14ac:dyDescent="0.3">
      <c r="C1473" s="30"/>
      <c r="D1473" s="30"/>
      <c r="E1473" s="30"/>
      <c r="F1473" s="43"/>
      <c r="G1473" s="30"/>
      <c r="H1473" s="30"/>
      <c r="I1473" s="30"/>
      <c r="J1473" s="30"/>
      <c r="K1473" s="30"/>
      <c r="L1473" s="30"/>
    </row>
    <row r="1474" spans="3:12" x14ac:dyDescent="0.3">
      <c r="C1474" s="30"/>
      <c r="D1474" s="30"/>
      <c r="E1474" s="30"/>
      <c r="F1474" s="43"/>
      <c r="G1474" s="30"/>
      <c r="H1474" s="30"/>
      <c r="I1474" s="30"/>
      <c r="J1474" s="30"/>
      <c r="K1474" s="30"/>
      <c r="L1474" s="30"/>
    </row>
    <row r="1475" spans="3:12" x14ac:dyDescent="0.3">
      <c r="C1475" s="30"/>
      <c r="D1475" s="30"/>
      <c r="E1475" s="30"/>
      <c r="F1475" s="43"/>
      <c r="G1475" s="30"/>
      <c r="H1475" s="30"/>
      <c r="I1475" s="30"/>
      <c r="J1475" s="30"/>
      <c r="K1475" s="30"/>
      <c r="L1475" s="30"/>
    </row>
    <row r="1476" spans="3:12" x14ac:dyDescent="0.3">
      <c r="C1476" s="30"/>
      <c r="D1476" s="30"/>
      <c r="E1476" s="30"/>
      <c r="F1476" s="43"/>
      <c r="G1476" s="30"/>
      <c r="H1476" s="30"/>
      <c r="I1476" s="30"/>
      <c r="J1476" s="30"/>
      <c r="K1476" s="30"/>
      <c r="L1476" s="30"/>
    </row>
    <row r="1477" spans="3:12" x14ac:dyDescent="0.3">
      <c r="C1477" s="30"/>
      <c r="D1477" s="30"/>
      <c r="E1477" s="30"/>
      <c r="F1477" s="43"/>
      <c r="G1477" s="30"/>
      <c r="H1477" s="30"/>
      <c r="I1477" s="30"/>
      <c r="J1477" s="30"/>
      <c r="K1477" s="30"/>
      <c r="L1477" s="30"/>
    </row>
    <row r="1478" spans="3:12" x14ac:dyDescent="0.3">
      <c r="C1478" s="30"/>
      <c r="D1478" s="30"/>
      <c r="E1478" s="30"/>
      <c r="F1478" s="43"/>
      <c r="G1478" s="30"/>
      <c r="H1478" s="30"/>
      <c r="I1478" s="30"/>
      <c r="J1478" s="30"/>
      <c r="K1478" s="30"/>
      <c r="L1478" s="30"/>
    </row>
    <row r="1479" spans="3:12" x14ac:dyDescent="0.3">
      <c r="C1479" s="30"/>
      <c r="D1479" s="30"/>
      <c r="E1479" s="30"/>
      <c r="F1479" s="43"/>
      <c r="G1479" s="30"/>
      <c r="H1479" s="30"/>
      <c r="I1479" s="30"/>
      <c r="J1479" s="30"/>
      <c r="K1479" s="30"/>
      <c r="L1479" s="30"/>
    </row>
    <row r="1480" spans="3:12" x14ac:dyDescent="0.3">
      <c r="C1480" s="30"/>
      <c r="D1480" s="30"/>
      <c r="E1480" s="30"/>
      <c r="F1480" s="43"/>
      <c r="G1480" s="30"/>
      <c r="H1480" s="30"/>
      <c r="I1480" s="30"/>
      <c r="J1480" s="30"/>
      <c r="K1480" s="30"/>
      <c r="L1480" s="30"/>
    </row>
    <row r="1481" spans="3:12" x14ac:dyDescent="0.3">
      <c r="C1481" s="30"/>
      <c r="D1481" s="30"/>
      <c r="E1481" s="30"/>
      <c r="F1481" s="43"/>
      <c r="G1481" s="30"/>
      <c r="H1481" s="30"/>
      <c r="I1481" s="30"/>
      <c r="J1481" s="30"/>
      <c r="K1481" s="30"/>
      <c r="L1481" s="30"/>
    </row>
    <row r="1482" spans="3:12" x14ac:dyDescent="0.3">
      <c r="C1482" s="30"/>
      <c r="D1482" s="30"/>
      <c r="E1482" s="30"/>
      <c r="F1482" s="43"/>
      <c r="G1482" s="30"/>
      <c r="H1482" s="30"/>
      <c r="I1482" s="30"/>
      <c r="J1482" s="30"/>
      <c r="K1482" s="30"/>
      <c r="L1482" s="30"/>
    </row>
    <row r="1483" spans="3:12" x14ac:dyDescent="0.3">
      <c r="C1483" s="30"/>
      <c r="D1483" s="30"/>
      <c r="E1483" s="30"/>
      <c r="F1483" s="43"/>
      <c r="G1483" s="30"/>
      <c r="H1483" s="30"/>
      <c r="I1483" s="30"/>
      <c r="J1483" s="30"/>
      <c r="K1483" s="30"/>
      <c r="L1483" s="30"/>
    </row>
    <row r="1484" spans="3:12" x14ac:dyDescent="0.3">
      <c r="C1484" s="30"/>
      <c r="D1484" s="30"/>
      <c r="E1484" s="30"/>
      <c r="F1484" s="43"/>
      <c r="G1484" s="30"/>
      <c r="H1484" s="30"/>
      <c r="I1484" s="30"/>
      <c r="J1484" s="30"/>
      <c r="K1484" s="30"/>
      <c r="L1484" s="30"/>
    </row>
    <row r="1485" spans="3:12" x14ac:dyDescent="0.3">
      <c r="C1485" s="30"/>
      <c r="D1485" s="30"/>
      <c r="E1485" s="30"/>
      <c r="F1485" s="43"/>
      <c r="G1485" s="30"/>
      <c r="H1485" s="30"/>
      <c r="I1485" s="30"/>
      <c r="J1485" s="30"/>
      <c r="K1485" s="30"/>
      <c r="L1485" s="30"/>
    </row>
    <row r="1486" spans="3:12" x14ac:dyDescent="0.3">
      <c r="C1486" s="30"/>
      <c r="D1486" s="30"/>
      <c r="E1486" s="30"/>
      <c r="F1486" s="43"/>
      <c r="G1486" s="30"/>
      <c r="H1486" s="30"/>
      <c r="I1486" s="30"/>
      <c r="J1486" s="30"/>
      <c r="K1486" s="30"/>
      <c r="L1486" s="30"/>
    </row>
    <row r="1487" spans="3:12" x14ac:dyDescent="0.3">
      <c r="C1487" s="30"/>
      <c r="D1487" s="30"/>
      <c r="E1487" s="30"/>
      <c r="F1487" s="43"/>
      <c r="G1487" s="30"/>
      <c r="H1487" s="30"/>
      <c r="I1487" s="30"/>
      <c r="J1487" s="30"/>
      <c r="K1487" s="30"/>
      <c r="L1487" s="30"/>
    </row>
    <row r="1488" spans="3:12" x14ac:dyDescent="0.3">
      <c r="C1488" s="30"/>
      <c r="D1488" s="30"/>
      <c r="E1488" s="30"/>
      <c r="F1488" s="43"/>
      <c r="G1488" s="30"/>
      <c r="H1488" s="30"/>
      <c r="I1488" s="30"/>
      <c r="J1488" s="30"/>
      <c r="K1488" s="30"/>
      <c r="L1488" s="30"/>
    </row>
    <row r="1489" spans="3:12" x14ac:dyDescent="0.3">
      <c r="C1489" s="30"/>
      <c r="D1489" s="30"/>
      <c r="E1489" s="30"/>
      <c r="F1489" s="43"/>
      <c r="G1489" s="30"/>
      <c r="H1489" s="30"/>
      <c r="I1489" s="30"/>
      <c r="J1489" s="30"/>
      <c r="K1489" s="30"/>
      <c r="L1489" s="30"/>
    </row>
    <row r="1490" spans="3:12" x14ac:dyDescent="0.3">
      <c r="C1490" s="30"/>
      <c r="D1490" s="30"/>
      <c r="E1490" s="30"/>
      <c r="F1490" s="43"/>
      <c r="G1490" s="30"/>
      <c r="H1490" s="30"/>
      <c r="I1490" s="30"/>
      <c r="J1490" s="30"/>
      <c r="K1490" s="30"/>
      <c r="L1490" s="30"/>
    </row>
    <row r="1491" spans="3:12" x14ac:dyDescent="0.3">
      <c r="C1491" s="30"/>
      <c r="D1491" s="30"/>
      <c r="E1491" s="30"/>
      <c r="F1491" s="43"/>
      <c r="G1491" s="30"/>
      <c r="H1491" s="30"/>
      <c r="I1491" s="30"/>
      <c r="J1491" s="30"/>
      <c r="K1491" s="30"/>
      <c r="L1491" s="30"/>
    </row>
    <row r="1492" spans="3:12" x14ac:dyDescent="0.3">
      <c r="C1492" s="30"/>
      <c r="D1492" s="30"/>
      <c r="E1492" s="30"/>
      <c r="F1492" s="43"/>
      <c r="G1492" s="30"/>
      <c r="H1492" s="30"/>
      <c r="I1492" s="30"/>
      <c r="J1492" s="30"/>
      <c r="K1492" s="30"/>
      <c r="L1492" s="30"/>
    </row>
    <row r="1493" spans="3:12" x14ac:dyDescent="0.3">
      <c r="C1493" s="30"/>
      <c r="D1493" s="30"/>
      <c r="E1493" s="30"/>
      <c r="F1493" s="43"/>
      <c r="G1493" s="30"/>
      <c r="H1493" s="30"/>
      <c r="I1493" s="30"/>
      <c r="J1493" s="30"/>
      <c r="K1493" s="30"/>
      <c r="L1493" s="30"/>
    </row>
    <row r="1494" spans="3:12" x14ac:dyDescent="0.3">
      <c r="C1494" s="30"/>
      <c r="D1494" s="30"/>
      <c r="E1494" s="30"/>
      <c r="F1494" s="43"/>
      <c r="G1494" s="30"/>
      <c r="H1494" s="30"/>
      <c r="I1494" s="30"/>
      <c r="J1494" s="30"/>
      <c r="K1494" s="30"/>
      <c r="L1494" s="30"/>
    </row>
    <row r="1495" spans="3:12" x14ac:dyDescent="0.3">
      <c r="C1495" s="30"/>
      <c r="D1495" s="30"/>
      <c r="E1495" s="30"/>
      <c r="F1495" s="43"/>
      <c r="G1495" s="30"/>
      <c r="H1495" s="30"/>
      <c r="I1495" s="30"/>
      <c r="J1495" s="30"/>
      <c r="K1495" s="30"/>
      <c r="L1495" s="30"/>
    </row>
    <row r="1496" spans="3:12" x14ac:dyDescent="0.3">
      <c r="C1496" s="30"/>
      <c r="D1496" s="30"/>
      <c r="E1496" s="30"/>
      <c r="F1496" s="43"/>
      <c r="G1496" s="30"/>
      <c r="H1496" s="30"/>
      <c r="I1496" s="30"/>
      <c r="J1496" s="30"/>
      <c r="K1496" s="30"/>
      <c r="L1496" s="30"/>
    </row>
    <row r="1497" spans="3:12" x14ac:dyDescent="0.3">
      <c r="C1497" s="30"/>
      <c r="D1497" s="30"/>
      <c r="E1497" s="30"/>
      <c r="F1497" s="43"/>
      <c r="G1497" s="30"/>
      <c r="H1497" s="30"/>
      <c r="I1497" s="30"/>
      <c r="J1497" s="30"/>
      <c r="K1497" s="30"/>
      <c r="L1497" s="30"/>
    </row>
    <row r="1498" spans="3:12" x14ac:dyDescent="0.3">
      <c r="C1498" s="30"/>
      <c r="D1498" s="30"/>
      <c r="E1498" s="30"/>
      <c r="F1498" s="43"/>
      <c r="G1498" s="30"/>
      <c r="H1498" s="30"/>
      <c r="I1498" s="30"/>
      <c r="J1498" s="30"/>
      <c r="K1498" s="30"/>
      <c r="L1498" s="30"/>
    </row>
    <row r="1499" spans="3:12" x14ac:dyDescent="0.3">
      <c r="C1499" s="30"/>
      <c r="D1499" s="30"/>
      <c r="E1499" s="30"/>
      <c r="F1499" s="43"/>
      <c r="G1499" s="30"/>
      <c r="H1499" s="30"/>
      <c r="I1499" s="30"/>
      <c r="J1499" s="30"/>
      <c r="K1499" s="30"/>
      <c r="L1499" s="30"/>
    </row>
    <row r="1500" spans="3:12" x14ac:dyDescent="0.3">
      <c r="C1500" s="30"/>
      <c r="D1500" s="30"/>
      <c r="E1500" s="30"/>
      <c r="F1500" s="43"/>
      <c r="G1500" s="30"/>
      <c r="H1500" s="30"/>
      <c r="I1500" s="30"/>
      <c r="J1500" s="30"/>
      <c r="K1500" s="30"/>
      <c r="L1500" s="30"/>
    </row>
    <row r="1501" spans="3:12" x14ac:dyDescent="0.3">
      <c r="C1501" s="30"/>
      <c r="D1501" s="30"/>
      <c r="E1501" s="30"/>
      <c r="F1501" s="43"/>
      <c r="G1501" s="30"/>
      <c r="H1501" s="30"/>
      <c r="I1501" s="30"/>
      <c r="J1501" s="30"/>
      <c r="K1501" s="30"/>
      <c r="L1501" s="30"/>
    </row>
    <row r="1502" spans="3:12" x14ac:dyDescent="0.3">
      <c r="C1502" s="30"/>
      <c r="D1502" s="30"/>
      <c r="E1502" s="30"/>
      <c r="F1502" s="43"/>
      <c r="G1502" s="30"/>
      <c r="H1502" s="30"/>
      <c r="I1502" s="30"/>
      <c r="J1502" s="30"/>
      <c r="K1502" s="30"/>
      <c r="L1502" s="30"/>
    </row>
    <row r="1503" spans="3:12" x14ac:dyDescent="0.3">
      <c r="C1503" s="30"/>
      <c r="D1503" s="30"/>
      <c r="E1503" s="30"/>
      <c r="F1503" s="43"/>
      <c r="G1503" s="30"/>
      <c r="H1503" s="30"/>
      <c r="I1503" s="30"/>
      <c r="J1503" s="30"/>
      <c r="K1503" s="30"/>
      <c r="L1503" s="30"/>
    </row>
    <row r="1504" spans="3:12" x14ac:dyDescent="0.3">
      <c r="C1504" s="30"/>
      <c r="D1504" s="30"/>
      <c r="E1504" s="30"/>
      <c r="F1504" s="43"/>
      <c r="G1504" s="30"/>
      <c r="H1504" s="30"/>
      <c r="I1504" s="30"/>
      <c r="J1504" s="30"/>
      <c r="K1504" s="30"/>
      <c r="L1504" s="30"/>
    </row>
    <row r="1505" spans="3:12" x14ac:dyDescent="0.3">
      <c r="C1505" s="30"/>
      <c r="D1505" s="30"/>
      <c r="E1505" s="30"/>
      <c r="F1505" s="43"/>
      <c r="G1505" s="30"/>
      <c r="H1505" s="30"/>
      <c r="I1505" s="30"/>
      <c r="J1505" s="30"/>
      <c r="K1505" s="30"/>
      <c r="L1505" s="30"/>
    </row>
    <row r="1506" spans="3:12" x14ac:dyDescent="0.3">
      <c r="C1506" s="30"/>
      <c r="D1506" s="30"/>
      <c r="E1506" s="30"/>
      <c r="F1506" s="43"/>
      <c r="G1506" s="30"/>
      <c r="H1506" s="30"/>
      <c r="I1506" s="30"/>
      <c r="J1506" s="30"/>
      <c r="K1506" s="30"/>
      <c r="L1506" s="30"/>
    </row>
    <row r="1507" spans="3:12" x14ac:dyDescent="0.3">
      <c r="C1507" s="30"/>
      <c r="D1507" s="30"/>
      <c r="E1507" s="30"/>
      <c r="F1507" s="43"/>
      <c r="G1507" s="30"/>
      <c r="H1507" s="30"/>
      <c r="I1507" s="30"/>
      <c r="J1507" s="30"/>
      <c r="K1507" s="30"/>
      <c r="L1507" s="30"/>
    </row>
    <row r="1508" spans="3:12" x14ac:dyDescent="0.3">
      <c r="C1508" s="30"/>
      <c r="D1508" s="30"/>
      <c r="E1508" s="30"/>
      <c r="F1508" s="43"/>
      <c r="G1508" s="30"/>
      <c r="H1508" s="30"/>
      <c r="I1508" s="30"/>
      <c r="J1508" s="30"/>
      <c r="K1508" s="30"/>
      <c r="L1508" s="30"/>
    </row>
    <row r="1509" spans="3:12" x14ac:dyDescent="0.3">
      <c r="C1509" s="30"/>
      <c r="D1509" s="30"/>
      <c r="E1509" s="30"/>
      <c r="F1509" s="43"/>
      <c r="G1509" s="30"/>
      <c r="H1509" s="30"/>
      <c r="I1509" s="30"/>
      <c r="J1509" s="30"/>
      <c r="K1509" s="30"/>
      <c r="L1509" s="30"/>
    </row>
    <row r="1510" spans="3:12" x14ac:dyDescent="0.3">
      <c r="C1510" s="30"/>
      <c r="D1510" s="30"/>
      <c r="E1510" s="30"/>
      <c r="F1510" s="43"/>
      <c r="G1510" s="30"/>
      <c r="H1510" s="30"/>
      <c r="I1510" s="30"/>
      <c r="J1510" s="30"/>
      <c r="K1510" s="30"/>
      <c r="L1510" s="30"/>
    </row>
    <row r="1511" spans="3:12" x14ac:dyDescent="0.3">
      <c r="C1511" s="30"/>
      <c r="D1511" s="30"/>
      <c r="E1511" s="30"/>
      <c r="F1511" s="43"/>
      <c r="G1511" s="30"/>
      <c r="H1511" s="30"/>
      <c r="I1511" s="30"/>
      <c r="J1511" s="30"/>
      <c r="K1511" s="30"/>
      <c r="L1511" s="30"/>
    </row>
    <row r="1512" spans="3:12" x14ac:dyDescent="0.3">
      <c r="C1512" s="30"/>
      <c r="D1512" s="30"/>
      <c r="E1512" s="30"/>
      <c r="F1512" s="43"/>
      <c r="G1512" s="30"/>
      <c r="H1512" s="30"/>
      <c r="I1512" s="30"/>
      <c r="J1512" s="30"/>
      <c r="K1512" s="30"/>
      <c r="L1512" s="30"/>
    </row>
    <row r="1513" spans="3:12" x14ac:dyDescent="0.3">
      <c r="C1513" s="30"/>
      <c r="D1513" s="30"/>
      <c r="E1513" s="30"/>
      <c r="F1513" s="43"/>
      <c r="G1513" s="30"/>
      <c r="H1513" s="30"/>
      <c r="I1513" s="30"/>
      <c r="J1513" s="30"/>
      <c r="K1513" s="30"/>
      <c r="L1513" s="30"/>
    </row>
    <row r="1514" spans="3:12" x14ac:dyDescent="0.3">
      <c r="C1514" s="30"/>
      <c r="D1514" s="30"/>
      <c r="E1514" s="30"/>
      <c r="F1514" s="43"/>
      <c r="G1514" s="30"/>
      <c r="H1514" s="30"/>
      <c r="I1514" s="30"/>
      <c r="J1514" s="30"/>
      <c r="K1514" s="30"/>
      <c r="L1514" s="30"/>
    </row>
    <row r="1515" spans="3:12" x14ac:dyDescent="0.3">
      <c r="C1515" s="30"/>
      <c r="D1515" s="30"/>
      <c r="E1515" s="30"/>
      <c r="F1515" s="43"/>
      <c r="G1515" s="30"/>
      <c r="H1515" s="30"/>
      <c r="I1515" s="30"/>
      <c r="J1515" s="30"/>
      <c r="K1515" s="30"/>
      <c r="L1515" s="30"/>
    </row>
    <row r="1516" spans="3:12" x14ac:dyDescent="0.3">
      <c r="C1516" s="30"/>
      <c r="D1516" s="30"/>
      <c r="E1516" s="30"/>
      <c r="F1516" s="43"/>
      <c r="G1516" s="30"/>
      <c r="H1516" s="30"/>
      <c r="I1516" s="30"/>
      <c r="J1516" s="30"/>
      <c r="K1516" s="30"/>
      <c r="L1516" s="30"/>
    </row>
    <row r="1517" spans="3:12" x14ac:dyDescent="0.3">
      <c r="C1517" s="30"/>
      <c r="D1517" s="30"/>
      <c r="E1517" s="30"/>
      <c r="F1517" s="43"/>
      <c r="G1517" s="30"/>
      <c r="H1517" s="30"/>
      <c r="I1517" s="30"/>
      <c r="J1517" s="30"/>
      <c r="K1517" s="30"/>
      <c r="L1517" s="30"/>
    </row>
    <row r="1518" spans="3:12" x14ac:dyDescent="0.3">
      <c r="C1518" s="30"/>
      <c r="D1518" s="30"/>
      <c r="E1518" s="30"/>
      <c r="F1518" s="43"/>
      <c r="G1518" s="30"/>
      <c r="H1518" s="30"/>
      <c r="I1518" s="30"/>
      <c r="J1518" s="30"/>
      <c r="K1518" s="30"/>
      <c r="L1518" s="30"/>
    </row>
    <row r="1519" spans="3:12" x14ac:dyDescent="0.3">
      <c r="C1519" s="30"/>
      <c r="D1519" s="30"/>
      <c r="E1519" s="30"/>
      <c r="F1519" s="43"/>
      <c r="G1519" s="30"/>
      <c r="H1519" s="30"/>
      <c r="I1519" s="30"/>
      <c r="J1519" s="30"/>
      <c r="K1519" s="30"/>
      <c r="L1519" s="30"/>
    </row>
    <row r="1520" spans="3:12" x14ac:dyDescent="0.3">
      <c r="C1520" s="30"/>
      <c r="D1520" s="30"/>
      <c r="E1520" s="30"/>
      <c r="F1520" s="43"/>
      <c r="G1520" s="30"/>
      <c r="H1520" s="30"/>
      <c r="I1520" s="30"/>
      <c r="J1520" s="30"/>
      <c r="K1520" s="30"/>
      <c r="L1520" s="30"/>
    </row>
    <row r="1521" spans="3:12" x14ac:dyDescent="0.3">
      <c r="C1521" s="30"/>
      <c r="D1521" s="30"/>
      <c r="E1521" s="30"/>
      <c r="F1521" s="43"/>
      <c r="G1521" s="30"/>
      <c r="H1521" s="30"/>
      <c r="I1521" s="30"/>
      <c r="J1521" s="30"/>
      <c r="K1521" s="30"/>
      <c r="L1521" s="30"/>
    </row>
    <row r="1522" spans="3:12" x14ac:dyDescent="0.3">
      <c r="C1522" s="30"/>
      <c r="D1522" s="30"/>
      <c r="E1522" s="30"/>
      <c r="F1522" s="43"/>
      <c r="G1522" s="30"/>
      <c r="H1522" s="30"/>
      <c r="I1522" s="30"/>
      <c r="J1522" s="30"/>
      <c r="K1522" s="30"/>
      <c r="L1522" s="30"/>
    </row>
    <row r="1523" spans="3:12" x14ac:dyDescent="0.3">
      <c r="C1523" s="30"/>
      <c r="D1523" s="30"/>
      <c r="E1523" s="30"/>
      <c r="F1523" s="43"/>
      <c r="G1523" s="30"/>
      <c r="H1523" s="30"/>
      <c r="I1523" s="30"/>
      <c r="J1523" s="30"/>
      <c r="K1523" s="30"/>
      <c r="L1523" s="30"/>
    </row>
    <row r="1524" spans="3:12" x14ac:dyDescent="0.3">
      <c r="C1524" s="30"/>
      <c r="D1524" s="30"/>
      <c r="E1524" s="30"/>
      <c r="F1524" s="43"/>
      <c r="G1524" s="30"/>
      <c r="H1524" s="30"/>
      <c r="I1524" s="30"/>
      <c r="J1524" s="30"/>
      <c r="K1524" s="30"/>
      <c r="L1524" s="30"/>
    </row>
    <row r="1525" spans="3:12" x14ac:dyDescent="0.3">
      <c r="C1525" s="30"/>
      <c r="D1525" s="30"/>
      <c r="E1525" s="30"/>
      <c r="F1525" s="43"/>
      <c r="G1525" s="30"/>
      <c r="H1525" s="30"/>
      <c r="I1525" s="30"/>
      <c r="J1525" s="30"/>
      <c r="K1525" s="30"/>
      <c r="L1525" s="30"/>
    </row>
    <row r="1526" spans="3:12" x14ac:dyDescent="0.3">
      <c r="C1526" s="30"/>
      <c r="D1526" s="30"/>
      <c r="E1526" s="30"/>
      <c r="F1526" s="43"/>
      <c r="G1526" s="30"/>
      <c r="H1526" s="30"/>
      <c r="I1526" s="30"/>
      <c r="J1526" s="30"/>
      <c r="K1526" s="30"/>
      <c r="L1526" s="30"/>
    </row>
    <row r="1527" spans="3:12" x14ac:dyDescent="0.3">
      <c r="C1527" s="30"/>
      <c r="D1527" s="30"/>
      <c r="E1527" s="30"/>
      <c r="F1527" s="43"/>
      <c r="G1527" s="30"/>
      <c r="H1527" s="30"/>
      <c r="I1527" s="30"/>
      <c r="J1527" s="30"/>
      <c r="K1527" s="30"/>
      <c r="L1527" s="30"/>
    </row>
    <row r="1528" spans="3:12" x14ac:dyDescent="0.3">
      <c r="C1528" s="30"/>
      <c r="D1528" s="30"/>
      <c r="E1528" s="30"/>
      <c r="F1528" s="43"/>
      <c r="G1528" s="30"/>
      <c r="H1528" s="30"/>
      <c r="I1528" s="30"/>
      <c r="J1528" s="30"/>
      <c r="K1528" s="30"/>
      <c r="L1528" s="30"/>
    </row>
    <row r="1529" spans="3:12" x14ac:dyDescent="0.3">
      <c r="C1529" s="30"/>
      <c r="D1529" s="30"/>
      <c r="E1529" s="30"/>
      <c r="F1529" s="43"/>
      <c r="G1529" s="30"/>
      <c r="H1529" s="30"/>
      <c r="I1529" s="30"/>
      <c r="J1529" s="30"/>
      <c r="K1529" s="30"/>
      <c r="L1529" s="30"/>
    </row>
    <row r="1530" spans="3:12" x14ac:dyDescent="0.3">
      <c r="C1530" s="30"/>
      <c r="D1530" s="30"/>
      <c r="E1530" s="30"/>
      <c r="F1530" s="43"/>
      <c r="G1530" s="30"/>
      <c r="H1530" s="30"/>
      <c r="I1530" s="30"/>
      <c r="J1530" s="30"/>
      <c r="K1530" s="30"/>
      <c r="L1530" s="30"/>
    </row>
    <row r="1531" spans="3:12" x14ac:dyDescent="0.3">
      <c r="C1531" s="30"/>
      <c r="D1531" s="30"/>
      <c r="E1531" s="30"/>
      <c r="F1531" s="43"/>
      <c r="G1531" s="30"/>
      <c r="H1531" s="30"/>
      <c r="I1531" s="30"/>
      <c r="J1531" s="30"/>
      <c r="K1531" s="30"/>
      <c r="L1531" s="30"/>
    </row>
    <row r="1532" spans="3:12" x14ac:dyDescent="0.3">
      <c r="C1532" s="30"/>
      <c r="D1532" s="30"/>
      <c r="E1532" s="30"/>
      <c r="F1532" s="43"/>
      <c r="G1532" s="30"/>
      <c r="H1532" s="30"/>
      <c r="I1532" s="30"/>
      <c r="J1532" s="30"/>
      <c r="K1532" s="30"/>
      <c r="L1532" s="30"/>
    </row>
    <row r="1533" spans="3:12" x14ac:dyDescent="0.3">
      <c r="C1533" s="30"/>
      <c r="D1533" s="30"/>
      <c r="E1533" s="30"/>
      <c r="F1533" s="43"/>
      <c r="G1533" s="30"/>
      <c r="H1533" s="30"/>
      <c r="I1533" s="30"/>
      <c r="J1533" s="30"/>
      <c r="K1533" s="30"/>
      <c r="L1533" s="30"/>
    </row>
    <row r="1534" spans="3:12" x14ac:dyDescent="0.3">
      <c r="C1534" s="30"/>
      <c r="D1534" s="30"/>
      <c r="E1534" s="30"/>
      <c r="F1534" s="43"/>
      <c r="G1534" s="30"/>
      <c r="H1534" s="30"/>
      <c r="I1534" s="30"/>
      <c r="J1534" s="30"/>
      <c r="K1534" s="30"/>
      <c r="L1534" s="30"/>
    </row>
    <row r="1535" spans="3:12" x14ac:dyDescent="0.3">
      <c r="C1535" s="30"/>
      <c r="D1535" s="30"/>
      <c r="E1535" s="30"/>
      <c r="F1535" s="43"/>
      <c r="G1535" s="30"/>
      <c r="H1535" s="30"/>
      <c r="I1535" s="30"/>
      <c r="J1535" s="30"/>
      <c r="K1535" s="30"/>
      <c r="L1535" s="30"/>
    </row>
    <row r="1536" spans="3:12" x14ac:dyDescent="0.3">
      <c r="C1536" s="30"/>
      <c r="D1536" s="30"/>
      <c r="E1536" s="30"/>
      <c r="F1536" s="43"/>
      <c r="G1536" s="30"/>
      <c r="H1536" s="30"/>
      <c r="I1536" s="30"/>
      <c r="J1536" s="30"/>
      <c r="K1536" s="30"/>
      <c r="L1536" s="30"/>
    </row>
    <row r="1537" spans="3:12" x14ac:dyDescent="0.3">
      <c r="C1537" s="30"/>
      <c r="D1537" s="30"/>
      <c r="E1537" s="30"/>
      <c r="F1537" s="43"/>
      <c r="G1537" s="30"/>
      <c r="H1537" s="30"/>
      <c r="I1537" s="30"/>
      <c r="J1537" s="30"/>
      <c r="K1537" s="30"/>
      <c r="L1537" s="30"/>
    </row>
    <row r="1538" spans="3:12" x14ac:dyDescent="0.3">
      <c r="C1538" s="30"/>
      <c r="D1538" s="30"/>
      <c r="E1538" s="30"/>
      <c r="F1538" s="43"/>
      <c r="G1538" s="30"/>
      <c r="H1538" s="30"/>
      <c r="I1538" s="30"/>
      <c r="J1538" s="30"/>
      <c r="K1538" s="30"/>
      <c r="L1538" s="30"/>
    </row>
    <row r="1539" spans="3:12" x14ac:dyDescent="0.3">
      <c r="C1539" s="30"/>
      <c r="D1539" s="30"/>
      <c r="E1539" s="30"/>
      <c r="F1539" s="43"/>
      <c r="G1539" s="30"/>
      <c r="H1539" s="30"/>
      <c r="I1539" s="30"/>
      <c r="J1539" s="30"/>
      <c r="K1539" s="30"/>
      <c r="L1539" s="30"/>
    </row>
    <row r="1540" spans="3:12" x14ac:dyDescent="0.3">
      <c r="C1540" s="30"/>
      <c r="D1540" s="30"/>
      <c r="E1540" s="30"/>
      <c r="F1540" s="43"/>
      <c r="G1540" s="30"/>
      <c r="H1540" s="30"/>
      <c r="I1540" s="30"/>
      <c r="J1540" s="30"/>
      <c r="K1540" s="30"/>
      <c r="L1540" s="30"/>
    </row>
    <row r="1541" spans="3:12" x14ac:dyDescent="0.3">
      <c r="C1541" s="30"/>
      <c r="D1541" s="30"/>
      <c r="E1541" s="30"/>
      <c r="F1541" s="43"/>
      <c r="G1541" s="30"/>
      <c r="H1541" s="30"/>
      <c r="I1541" s="30"/>
      <c r="J1541" s="30"/>
      <c r="K1541" s="30"/>
      <c r="L1541" s="30"/>
    </row>
    <row r="1542" spans="3:12" x14ac:dyDescent="0.3">
      <c r="C1542" s="30"/>
      <c r="D1542" s="30"/>
      <c r="E1542" s="30"/>
      <c r="F1542" s="43"/>
      <c r="G1542" s="30"/>
      <c r="H1542" s="30"/>
      <c r="I1542" s="30"/>
      <c r="J1542" s="30"/>
      <c r="K1542" s="30"/>
      <c r="L1542" s="30"/>
    </row>
    <row r="1543" spans="3:12" x14ac:dyDescent="0.3">
      <c r="C1543" s="30"/>
      <c r="D1543" s="30"/>
      <c r="E1543" s="30"/>
      <c r="F1543" s="43"/>
      <c r="G1543" s="30"/>
      <c r="H1543" s="30"/>
      <c r="I1543" s="30"/>
      <c r="J1543" s="30"/>
      <c r="K1543" s="30"/>
      <c r="L1543" s="30"/>
    </row>
    <row r="1544" spans="3:12" x14ac:dyDescent="0.3">
      <c r="C1544" s="30"/>
      <c r="D1544" s="30"/>
      <c r="E1544" s="30"/>
      <c r="F1544" s="43"/>
      <c r="G1544" s="30"/>
      <c r="H1544" s="30"/>
      <c r="I1544" s="30"/>
      <c r="J1544" s="30"/>
      <c r="K1544" s="30"/>
      <c r="L1544" s="30"/>
    </row>
    <row r="1545" spans="3:12" x14ac:dyDescent="0.3">
      <c r="C1545" s="30"/>
      <c r="D1545" s="30"/>
      <c r="E1545" s="30"/>
      <c r="F1545" s="43"/>
      <c r="G1545" s="30"/>
      <c r="H1545" s="30"/>
      <c r="I1545" s="30"/>
      <c r="J1545" s="30"/>
      <c r="K1545" s="30"/>
      <c r="L1545" s="30"/>
    </row>
    <row r="1546" spans="3:12" x14ac:dyDescent="0.3">
      <c r="C1546" s="30"/>
      <c r="D1546" s="30"/>
      <c r="E1546" s="30"/>
      <c r="F1546" s="43"/>
      <c r="G1546" s="30"/>
      <c r="H1546" s="30"/>
      <c r="I1546" s="30"/>
      <c r="J1546" s="30"/>
      <c r="K1546" s="30"/>
      <c r="L1546" s="30"/>
    </row>
    <row r="1547" spans="3:12" x14ac:dyDescent="0.3">
      <c r="C1547" s="30"/>
      <c r="D1547" s="30"/>
      <c r="E1547" s="30"/>
      <c r="F1547" s="43"/>
      <c r="G1547" s="30"/>
      <c r="H1547" s="30"/>
      <c r="I1547" s="30"/>
      <c r="J1547" s="30"/>
      <c r="K1547" s="30"/>
      <c r="L1547" s="30"/>
    </row>
    <row r="1548" spans="3:12" x14ac:dyDescent="0.3">
      <c r="C1548" s="30"/>
      <c r="D1548" s="30"/>
      <c r="E1548" s="30"/>
      <c r="F1548" s="43"/>
      <c r="G1548" s="30"/>
      <c r="H1548" s="30"/>
      <c r="I1548" s="30"/>
      <c r="J1548" s="30"/>
      <c r="K1548" s="30"/>
      <c r="L1548" s="30"/>
    </row>
    <row r="1549" spans="3:12" x14ac:dyDescent="0.3">
      <c r="C1549" s="30"/>
      <c r="D1549" s="30"/>
      <c r="E1549" s="30"/>
      <c r="F1549" s="43"/>
      <c r="G1549" s="30"/>
      <c r="H1549" s="30"/>
      <c r="I1549" s="30"/>
      <c r="J1549" s="30"/>
      <c r="K1549" s="30"/>
      <c r="L1549" s="30"/>
    </row>
    <row r="1550" spans="3:12" x14ac:dyDescent="0.3">
      <c r="C1550" s="30"/>
      <c r="D1550" s="30"/>
      <c r="E1550" s="30"/>
      <c r="F1550" s="43"/>
      <c r="G1550" s="30"/>
      <c r="H1550" s="30"/>
      <c r="I1550" s="30"/>
      <c r="J1550" s="30"/>
      <c r="K1550" s="30"/>
      <c r="L1550" s="30"/>
    </row>
    <row r="1551" spans="3:12" x14ac:dyDescent="0.3">
      <c r="C1551" s="30"/>
      <c r="D1551" s="30"/>
      <c r="E1551" s="30"/>
      <c r="F1551" s="43"/>
      <c r="G1551" s="30"/>
      <c r="H1551" s="30"/>
      <c r="I1551" s="30"/>
      <c r="J1551" s="30"/>
      <c r="K1551" s="30"/>
      <c r="L1551" s="30"/>
    </row>
    <row r="1552" spans="3:12" x14ac:dyDescent="0.3">
      <c r="C1552" s="30"/>
      <c r="D1552" s="30"/>
      <c r="E1552" s="30"/>
      <c r="F1552" s="43"/>
      <c r="G1552" s="30"/>
      <c r="H1552" s="30"/>
      <c r="I1552" s="30"/>
      <c r="J1552" s="30"/>
      <c r="K1552" s="30"/>
      <c r="L1552" s="30"/>
    </row>
    <row r="1553" spans="3:12" x14ac:dyDescent="0.3">
      <c r="C1553" s="30"/>
      <c r="D1553" s="30"/>
      <c r="E1553" s="30"/>
      <c r="F1553" s="43"/>
      <c r="G1553" s="30"/>
      <c r="H1553" s="30"/>
      <c r="I1553" s="30"/>
      <c r="J1553" s="30"/>
      <c r="K1553" s="30"/>
      <c r="L1553" s="30"/>
    </row>
    <row r="1554" spans="3:12" x14ac:dyDescent="0.3">
      <c r="C1554" s="30"/>
      <c r="D1554" s="30"/>
      <c r="E1554" s="30"/>
      <c r="F1554" s="43"/>
      <c r="G1554" s="30"/>
      <c r="H1554" s="30"/>
      <c r="I1554" s="30"/>
      <c r="J1554" s="30"/>
      <c r="K1554" s="30"/>
      <c r="L1554" s="30"/>
    </row>
    <row r="1555" spans="3:12" x14ac:dyDescent="0.3">
      <c r="C1555" s="30"/>
      <c r="D1555" s="30"/>
      <c r="E1555" s="30"/>
      <c r="F1555" s="43"/>
      <c r="G1555" s="30"/>
      <c r="H1555" s="30"/>
      <c r="I1555" s="30"/>
      <c r="J1555" s="30"/>
      <c r="K1555" s="30"/>
      <c r="L1555" s="30"/>
    </row>
    <row r="1556" spans="3:12" x14ac:dyDescent="0.3">
      <c r="C1556" s="30"/>
      <c r="D1556" s="30"/>
      <c r="E1556" s="30"/>
      <c r="F1556" s="43"/>
      <c r="G1556" s="30"/>
      <c r="H1556" s="30"/>
      <c r="I1556" s="30"/>
      <c r="J1556" s="30"/>
      <c r="K1556" s="30"/>
      <c r="L1556" s="30"/>
    </row>
    <row r="1557" spans="3:12" x14ac:dyDescent="0.3">
      <c r="C1557" s="30"/>
      <c r="D1557" s="30"/>
      <c r="E1557" s="30"/>
      <c r="F1557" s="43"/>
      <c r="G1557" s="30"/>
      <c r="H1557" s="30"/>
      <c r="I1557" s="30"/>
      <c r="J1557" s="30"/>
      <c r="K1557" s="30"/>
      <c r="L1557" s="30"/>
    </row>
    <row r="1558" spans="3:12" x14ac:dyDescent="0.3">
      <c r="C1558" s="30"/>
      <c r="D1558" s="30"/>
      <c r="E1558" s="30"/>
      <c r="F1558" s="43"/>
      <c r="G1558" s="30"/>
      <c r="H1558" s="30"/>
      <c r="I1558" s="30"/>
      <c r="J1558" s="30"/>
      <c r="K1558" s="30"/>
      <c r="L1558" s="30"/>
    </row>
    <row r="1559" spans="3:12" x14ac:dyDescent="0.3">
      <c r="C1559" s="30"/>
      <c r="D1559" s="30"/>
      <c r="E1559" s="30"/>
      <c r="F1559" s="43"/>
      <c r="G1559" s="30"/>
      <c r="H1559" s="30"/>
      <c r="I1559" s="30"/>
      <c r="J1559" s="30"/>
      <c r="K1559" s="30"/>
      <c r="L1559" s="30"/>
    </row>
    <row r="1560" spans="3:12" x14ac:dyDescent="0.3">
      <c r="C1560" s="30"/>
      <c r="D1560" s="30"/>
      <c r="E1560" s="30"/>
      <c r="F1560" s="43"/>
      <c r="G1560" s="30"/>
      <c r="H1560" s="30"/>
      <c r="I1560" s="30"/>
      <c r="J1560" s="30"/>
      <c r="K1560" s="30"/>
      <c r="L1560" s="30"/>
    </row>
    <row r="1561" spans="3:12" x14ac:dyDescent="0.3">
      <c r="C1561" s="30"/>
      <c r="D1561" s="30"/>
      <c r="E1561" s="30"/>
      <c r="F1561" s="43"/>
      <c r="G1561" s="30"/>
      <c r="H1561" s="30"/>
      <c r="I1561" s="30"/>
      <c r="J1561" s="30"/>
      <c r="K1561" s="30"/>
      <c r="L1561" s="30"/>
    </row>
    <row r="1562" spans="3:12" x14ac:dyDescent="0.3">
      <c r="C1562" s="30"/>
      <c r="D1562" s="30"/>
      <c r="E1562" s="30"/>
      <c r="F1562" s="43"/>
      <c r="G1562" s="30"/>
      <c r="H1562" s="30"/>
      <c r="I1562" s="30"/>
      <c r="J1562" s="30"/>
      <c r="K1562" s="30"/>
      <c r="L1562" s="30"/>
    </row>
    <row r="1563" spans="3:12" x14ac:dyDescent="0.3">
      <c r="C1563" s="30"/>
      <c r="D1563" s="30"/>
      <c r="E1563" s="30"/>
      <c r="F1563" s="43"/>
      <c r="G1563" s="30"/>
      <c r="H1563" s="30"/>
      <c r="I1563" s="30"/>
      <c r="J1563" s="30"/>
      <c r="K1563" s="30"/>
      <c r="L1563" s="30"/>
    </row>
    <row r="1564" spans="3:12" x14ac:dyDescent="0.3">
      <c r="C1564" s="30"/>
      <c r="D1564" s="30"/>
      <c r="E1564" s="30"/>
      <c r="F1564" s="43"/>
      <c r="G1564" s="30"/>
      <c r="H1564" s="30"/>
      <c r="I1564" s="30"/>
      <c r="J1564" s="30"/>
      <c r="K1564" s="30"/>
      <c r="L1564" s="30"/>
    </row>
    <row r="1565" spans="3:12" x14ac:dyDescent="0.3">
      <c r="C1565" s="30"/>
      <c r="D1565" s="30"/>
      <c r="E1565" s="30"/>
      <c r="F1565" s="43"/>
      <c r="G1565" s="30"/>
      <c r="H1565" s="30"/>
      <c r="I1565" s="30"/>
      <c r="J1565" s="30"/>
      <c r="K1565" s="30"/>
      <c r="L1565" s="30"/>
    </row>
    <row r="1566" spans="3:12" x14ac:dyDescent="0.3">
      <c r="C1566" s="30"/>
      <c r="D1566" s="30"/>
      <c r="E1566" s="30"/>
      <c r="F1566" s="43"/>
      <c r="G1566" s="30"/>
      <c r="H1566" s="30"/>
      <c r="I1566" s="30"/>
      <c r="J1566" s="30"/>
      <c r="K1566" s="30"/>
      <c r="L1566" s="30"/>
    </row>
    <row r="1567" spans="3:12" x14ac:dyDescent="0.3">
      <c r="C1567" s="30"/>
      <c r="D1567" s="30"/>
      <c r="E1567" s="30"/>
      <c r="F1567" s="43"/>
      <c r="G1567" s="30"/>
      <c r="H1567" s="30"/>
      <c r="I1567" s="30"/>
      <c r="J1567" s="30"/>
      <c r="K1567" s="30"/>
      <c r="L1567" s="30"/>
    </row>
    <row r="1568" spans="3:12" x14ac:dyDescent="0.3">
      <c r="C1568" s="30"/>
      <c r="D1568" s="30"/>
      <c r="E1568" s="30"/>
      <c r="F1568" s="43"/>
      <c r="G1568" s="30"/>
      <c r="H1568" s="30"/>
      <c r="I1568" s="30"/>
      <c r="J1568" s="30"/>
      <c r="K1568" s="30"/>
      <c r="L1568" s="30"/>
    </row>
    <row r="1569" spans="3:12" x14ac:dyDescent="0.3">
      <c r="C1569" s="30"/>
      <c r="D1569" s="30"/>
      <c r="E1569" s="30"/>
      <c r="F1569" s="43"/>
      <c r="G1569" s="30"/>
      <c r="H1569" s="30"/>
      <c r="I1569" s="30"/>
      <c r="J1569" s="30"/>
      <c r="K1569" s="30"/>
      <c r="L1569" s="30"/>
    </row>
    <row r="1570" spans="3:12" x14ac:dyDescent="0.3">
      <c r="C1570" s="30"/>
      <c r="D1570" s="30"/>
      <c r="E1570" s="30"/>
      <c r="F1570" s="43"/>
      <c r="G1570" s="30"/>
      <c r="H1570" s="30"/>
      <c r="I1570" s="30"/>
      <c r="J1570" s="30"/>
      <c r="K1570" s="30"/>
      <c r="L1570" s="30"/>
    </row>
    <row r="1571" spans="3:12" x14ac:dyDescent="0.3">
      <c r="C1571" s="30"/>
      <c r="D1571" s="30"/>
      <c r="E1571" s="30"/>
      <c r="F1571" s="43"/>
      <c r="G1571" s="30"/>
      <c r="H1571" s="30"/>
      <c r="I1571" s="30"/>
      <c r="J1571" s="30"/>
      <c r="K1571" s="30"/>
      <c r="L1571" s="30"/>
    </row>
    <row r="1572" spans="3:12" x14ac:dyDescent="0.3">
      <c r="C1572" s="30"/>
      <c r="D1572" s="30"/>
      <c r="E1572" s="30"/>
      <c r="F1572" s="43"/>
      <c r="G1572" s="30"/>
      <c r="H1572" s="30"/>
      <c r="I1572" s="30"/>
      <c r="J1572" s="30"/>
      <c r="K1572" s="30"/>
      <c r="L1572" s="30"/>
    </row>
    <row r="1573" spans="3:12" x14ac:dyDescent="0.3">
      <c r="C1573" s="30"/>
      <c r="D1573" s="30"/>
      <c r="E1573" s="30"/>
      <c r="F1573" s="43"/>
      <c r="G1573" s="30"/>
      <c r="H1573" s="30"/>
      <c r="I1573" s="30"/>
      <c r="J1573" s="30"/>
      <c r="K1573" s="30"/>
      <c r="L1573" s="30"/>
    </row>
    <row r="1574" spans="3:12" x14ac:dyDescent="0.3">
      <c r="C1574" s="30"/>
      <c r="D1574" s="30"/>
      <c r="E1574" s="30"/>
      <c r="F1574" s="43"/>
      <c r="G1574" s="30"/>
      <c r="H1574" s="30"/>
      <c r="I1574" s="30"/>
      <c r="J1574" s="30"/>
      <c r="K1574" s="30"/>
      <c r="L1574" s="30"/>
    </row>
    <row r="1575" spans="3:12" x14ac:dyDescent="0.3">
      <c r="C1575" s="30"/>
      <c r="D1575" s="30"/>
      <c r="E1575" s="30"/>
      <c r="F1575" s="43"/>
      <c r="G1575" s="30"/>
      <c r="H1575" s="30"/>
      <c r="I1575" s="30"/>
      <c r="J1575" s="30"/>
      <c r="K1575" s="30"/>
      <c r="L1575" s="30"/>
    </row>
    <row r="1576" spans="3:12" x14ac:dyDescent="0.3">
      <c r="C1576" s="30"/>
      <c r="D1576" s="30"/>
      <c r="E1576" s="30"/>
      <c r="F1576" s="43"/>
      <c r="G1576" s="30"/>
      <c r="H1576" s="30"/>
      <c r="I1576" s="30"/>
      <c r="J1576" s="30"/>
      <c r="K1576" s="30"/>
      <c r="L1576" s="30"/>
    </row>
    <row r="1577" spans="3:12" x14ac:dyDescent="0.3">
      <c r="C1577" s="30"/>
      <c r="D1577" s="30"/>
      <c r="E1577" s="30"/>
      <c r="F1577" s="43"/>
      <c r="G1577" s="30"/>
      <c r="H1577" s="30"/>
      <c r="I1577" s="30"/>
      <c r="J1577" s="30"/>
      <c r="K1577" s="30"/>
      <c r="L1577" s="30"/>
    </row>
    <row r="1578" spans="3:12" x14ac:dyDescent="0.3">
      <c r="C1578" s="30"/>
      <c r="D1578" s="30"/>
      <c r="E1578" s="30"/>
      <c r="F1578" s="43"/>
      <c r="G1578" s="30"/>
      <c r="H1578" s="30"/>
      <c r="I1578" s="30"/>
      <c r="J1578" s="30"/>
      <c r="K1578" s="30"/>
      <c r="L1578" s="30"/>
    </row>
    <row r="1579" spans="3:12" x14ac:dyDescent="0.3">
      <c r="C1579" s="30"/>
      <c r="D1579" s="30"/>
      <c r="E1579" s="30"/>
      <c r="F1579" s="43"/>
      <c r="G1579" s="30"/>
      <c r="H1579" s="30"/>
      <c r="I1579" s="30"/>
      <c r="J1579" s="30"/>
      <c r="K1579" s="30"/>
      <c r="L1579" s="30"/>
    </row>
    <row r="1580" spans="3:12" x14ac:dyDescent="0.3">
      <c r="C1580" s="30"/>
      <c r="D1580" s="30"/>
      <c r="E1580" s="30"/>
      <c r="F1580" s="43"/>
      <c r="G1580" s="30"/>
      <c r="H1580" s="30"/>
      <c r="I1580" s="30"/>
      <c r="J1580" s="30"/>
      <c r="K1580" s="30"/>
      <c r="L1580" s="30"/>
    </row>
    <row r="1581" spans="3:12" x14ac:dyDescent="0.3">
      <c r="C1581" s="30"/>
      <c r="D1581" s="30"/>
      <c r="E1581" s="30"/>
      <c r="F1581" s="43"/>
      <c r="G1581" s="30"/>
      <c r="H1581" s="30"/>
      <c r="I1581" s="30"/>
      <c r="J1581" s="30"/>
      <c r="K1581" s="30"/>
      <c r="L1581" s="30"/>
    </row>
    <row r="1582" spans="3:12" x14ac:dyDescent="0.3">
      <c r="C1582" s="30"/>
      <c r="D1582" s="30"/>
      <c r="E1582" s="30"/>
      <c r="F1582" s="43"/>
      <c r="G1582" s="30"/>
      <c r="H1582" s="30"/>
      <c r="I1582" s="30"/>
      <c r="J1582" s="30"/>
      <c r="K1582" s="30"/>
      <c r="L1582" s="30"/>
    </row>
    <row r="1583" spans="3:12" x14ac:dyDescent="0.3">
      <c r="C1583" s="30"/>
      <c r="D1583" s="30"/>
      <c r="E1583" s="30"/>
      <c r="F1583" s="43"/>
      <c r="G1583" s="30"/>
      <c r="H1583" s="30"/>
      <c r="I1583" s="30"/>
      <c r="J1583" s="30"/>
      <c r="K1583" s="30"/>
      <c r="L1583" s="30"/>
    </row>
    <row r="1584" spans="3:12" x14ac:dyDescent="0.3">
      <c r="C1584" s="30"/>
      <c r="D1584" s="30"/>
      <c r="E1584" s="30"/>
      <c r="F1584" s="43"/>
      <c r="G1584" s="30"/>
      <c r="H1584" s="30"/>
      <c r="I1584" s="30"/>
      <c r="J1584" s="30"/>
      <c r="K1584" s="30"/>
      <c r="L1584" s="30"/>
    </row>
    <row r="1585" spans="3:12" x14ac:dyDescent="0.3">
      <c r="C1585" s="30"/>
      <c r="D1585" s="30"/>
      <c r="E1585" s="30"/>
      <c r="F1585" s="43"/>
      <c r="G1585" s="30"/>
      <c r="H1585" s="30"/>
      <c r="I1585" s="30"/>
      <c r="J1585" s="30"/>
      <c r="K1585" s="30"/>
      <c r="L1585" s="30"/>
    </row>
    <row r="1586" spans="3:12" x14ac:dyDescent="0.3">
      <c r="C1586" s="30"/>
      <c r="D1586" s="30"/>
      <c r="E1586" s="30"/>
      <c r="F1586" s="43"/>
      <c r="G1586" s="30"/>
      <c r="H1586" s="30"/>
      <c r="I1586" s="30"/>
      <c r="J1586" s="30"/>
      <c r="K1586" s="30"/>
      <c r="L1586" s="30"/>
    </row>
    <row r="1587" spans="3:12" x14ac:dyDescent="0.3">
      <c r="C1587" s="30"/>
      <c r="D1587" s="30"/>
      <c r="E1587" s="30"/>
      <c r="F1587" s="43"/>
      <c r="G1587" s="30"/>
      <c r="H1587" s="30"/>
      <c r="I1587" s="30"/>
      <c r="J1587" s="30"/>
      <c r="K1587" s="30"/>
      <c r="L1587" s="30"/>
    </row>
    <row r="1588" spans="3:12" x14ac:dyDescent="0.3">
      <c r="C1588" s="30"/>
      <c r="D1588" s="30"/>
      <c r="E1588" s="30"/>
      <c r="F1588" s="43"/>
      <c r="G1588" s="30"/>
      <c r="H1588" s="30"/>
      <c r="I1588" s="30"/>
      <c r="J1588" s="30"/>
      <c r="K1588" s="30"/>
      <c r="L1588" s="30"/>
    </row>
    <row r="1589" spans="3:12" x14ac:dyDescent="0.3">
      <c r="C1589" s="30"/>
      <c r="D1589" s="30"/>
      <c r="E1589" s="30"/>
      <c r="F1589" s="43"/>
      <c r="G1589" s="30"/>
      <c r="H1589" s="30"/>
      <c r="I1589" s="30"/>
      <c r="J1589" s="30"/>
      <c r="K1589" s="30"/>
      <c r="L1589" s="30"/>
    </row>
    <row r="1590" spans="3:12" x14ac:dyDescent="0.3">
      <c r="C1590" s="30"/>
      <c r="D1590" s="30"/>
      <c r="E1590" s="30"/>
      <c r="F1590" s="43"/>
      <c r="G1590" s="30"/>
      <c r="H1590" s="30"/>
      <c r="I1590" s="30"/>
      <c r="J1590" s="30"/>
      <c r="K1590" s="30"/>
      <c r="L1590" s="30"/>
    </row>
    <row r="1591" spans="3:12" x14ac:dyDescent="0.3">
      <c r="C1591" s="30"/>
      <c r="D1591" s="30"/>
      <c r="E1591" s="30"/>
      <c r="F1591" s="43"/>
      <c r="G1591" s="30"/>
      <c r="H1591" s="30"/>
      <c r="I1591" s="30"/>
      <c r="J1591" s="30"/>
      <c r="K1591" s="30"/>
      <c r="L1591" s="30"/>
    </row>
    <row r="1592" spans="3:12" x14ac:dyDescent="0.3">
      <c r="C1592" s="30"/>
      <c r="D1592" s="30"/>
      <c r="E1592" s="30"/>
      <c r="F1592" s="43"/>
      <c r="G1592" s="30"/>
      <c r="H1592" s="30"/>
      <c r="I1592" s="30"/>
      <c r="J1592" s="30"/>
      <c r="K1592" s="30"/>
      <c r="L1592" s="30"/>
    </row>
    <row r="1593" spans="3:12" x14ac:dyDescent="0.3">
      <c r="C1593" s="30"/>
      <c r="D1593" s="30"/>
      <c r="E1593" s="30"/>
      <c r="F1593" s="43"/>
      <c r="G1593" s="30"/>
      <c r="H1593" s="30"/>
      <c r="I1593" s="30"/>
      <c r="J1593" s="30"/>
      <c r="K1593" s="30"/>
      <c r="L1593" s="30"/>
    </row>
    <row r="1594" spans="3:12" x14ac:dyDescent="0.3">
      <c r="C1594" s="30"/>
      <c r="D1594" s="30"/>
      <c r="E1594" s="30"/>
      <c r="F1594" s="43"/>
      <c r="G1594" s="30"/>
      <c r="H1594" s="30"/>
      <c r="I1594" s="30"/>
      <c r="J1594" s="30"/>
      <c r="K1594" s="30"/>
      <c r="L1594" s="30"/>
    </row>
    <row r="1595" spans="3:12" x14ac:dyDescent="0.3">
      <c r="C1595" s="30"/>
      <c r="D1595" s="30"/>
      <c r="E1595" s="30"/>
      <c r="F1595" s="43"/>
      <c r="G1595" s="30"/>
      <c r="H1595" s="30"/>
      <c r="I1595" s="30"/>
      <c r="J1595" s="30"/>
      <c r="K1595" s="30"/>
      <c r="L1595" s="30"/>
    </row>
    <row r="1596" spans="3:12" x14ac:dyDescent="0.3">
      <c r="C1596" s="30"/>
      <c r="D1596" s="30"/>
      <c r="E1596" s="30"/>
      <c r="F1596" s="43"/>
      <c r="G1596" s="30"/>
      <c r="H1596" s="30"/>
      <c r="I1596" s="30"/>
      <c r="J1596" s="30"/>
      <c r="K1596" s="30"/>
      <c r="L1596" s="30"/>
    </row>
    <row r="1597" spans="3:12" x14ac:dyDescent="0.3">
      <c r="C1597" s="30"/>
      <c r="D1597" s="30"/>
      <c r="E1597" s="30"/>
      <c r="F1597" s="43"/>
      <c r="G1597" s="30"/>
      <c r="H1597" s="30"/>
      <c r="I1597" s="30"/>
      <c r="J1597" s="30"/>
      <c r="K1597" s="30"/>
      <c r="L1597" s="30"/>
    </row>
    <row r="1598" spans="3:12" x14ac:dyDescent="0.3">
      <c r="C1598" s="30"/>
      <c r="D1598" s="30"/>
      <c r="E1598" s="30"/>
      <c r="F1598" s="43"/>
      <c r="G1598" s="30"/>
      <c r="H1598" s="30"/>
      <c r="I1598" s="30"/>
      <c r="J1598" s="30"/>
      <c r="K1598" s="30"/>
      <c r="L1598" s="30"/>
    </row>
    <row r="1599" spans="3:12" x14ac:dyDescent="0.3">
      <c r="C1599" s="30"/>
      <c r="D1599" s="30"/>
      <c r="E1599" s="30"/>
      <c r="F1599" s="43"/>
      <c r="G1599" s="30"/>
      <c r="H1599" s="30"/>
      <c r="I1599" s="30"/>
      <c r="J1599" s="30"/>
      <c r="K1599" s="30"/>
      <c r="L1599" s="30"/>
    </row>
    <row r="1600" spans="3:12" x14ac:dyDescent="0.3">
      <c r="C1600" s="30"/>
      <c r="D1600" s="30"/>
      <c r="E1600" s="30"/>
      <c r="F1600" s="43"/>
      <c r="G1600" s="30"/>
      <c r="H1600" s="30"/>
      <c r="I1600" s="30"/>
      <c r="J1600" s="30"/>
      <c r="K1600" s="30"/>
      <c r="L1600" s="30"/>
    </row>
    <row r="1601" spans="3:12" x14ac:dyDescent="0.3">
      <c r="C1601" s="30"/>
      <c r="D1601" s="30"/>
      <c r="E1601" s="30"/>
      <c r="F1601" s="43"/>
      <c r="G1601" s="30"/>
      <c r="H1601" s="30"/>
      <c r="I1601" s="30"/>
      <c r="J1601" s="30"/>
      <c r="K1601" s="30"/>
      <c r="L1601" s="30"/>
    </row>
    <row r="1602" spans="3:12" x14ac:dyDescent="0.3">
      <c r="C1602" s="30"/>
      <c r="D1602" s="30"/>
      <c r="E1602" s="30"/>
      <c r="F1602" s="43"/>
      <c r="G1602" s="30"/>
      <c r="H1602" s="30"/>
      <c r="I1602" s="30"/>
      <c r="J1602" s="30"/>
      <c r="K1602" s="30"/>
      <c r="L1602" s="30"/>
    </row>
    <row r="1603" spans="3:12" x14ac:dyDescent="0.3">
      <c r="C1603" s="30"/>
      <c r="D1603" s="30"/>
      <c r="E1603" s="30"/>
      <c r="F1603" s="43"/>
      <c r="G1603" s="30"/>
      <c r="H1603" s="30"/>
      <c r="I1603" s="30"/>
      <c r="J1603" s="30"/>
      <c r="K1603" s="30"/>
      <c r="L1603" s="30"/>
    </row>
    <row r="1604" spans="3:12" x14ac:dyDescent="0.3">
      <c r="C1604" s="30"/>
      <c r="D1604" s="30"/>
      <c r="E1604" s="30"/>
      <c r="F1604" s="43"/>
      <c r="G1604" s="30"/>
      <c r="H1604" s="30"/>
      <c r="I1604" s="30"/>
      <c r="J1604" s="30"/>
      <c r="K1604" s="30"/>
      <c r="L1604" s="30"/>
    </row>
    <row r="1605" spans="3:12" x14ac:dyDescent="0.3">
      <c r="C1605" s="30"/>
      <c r="D1605" s="30"/>
      <c r="E1605" s="30"/>
      <c r="F1605" s="43"/>
      <c r="G1605" s="30"/>
      <c r="H1605" s="30"/>
      <c r="I1605" s="30"/>
      <c r="J1605" s="30"/>
      <c r="K1605" s="30"/>
      <c r="L1605" s="30"/>
    </row>
    <row r="1606" spans="3:12" x14ac:dyDescent="0.3">
      <c r="C1606" s="30"/>
      <c r="D1606" s="30"/>
      <c r="E1606" s="30"/>
      <c r="F1606" s="43"/>
      <c r="G1606" s="30"/>
      <c r="H1606" s="30"/>
      <c r="I1606" s="30"/>
      <c r="J1606" s="30"/>
      <c r="K1606" s="30"/>
      <c r="L1606" s="30"/>
    </row>
    <row r="1607" spans="3:12" x14ac:dyDescent="0.3">
      <c r="C1607" s="30"/>
      <c r="D1607" s="30"/>
      <c r="E1607" s="30"/>
      <c r="F1607" s="43"/>
      <c r="G1607" s="30"/>
      <c r="H1607" s="30"/>
      <c r="I1607" s="30"/>
      <c r="J1607" s="30"/>
      <c r="K1607" s="30"/>
      <c r="L1607" s="30"/>
    </row>
    <row r="1608" spans="3:12" x14ac:dyDescent="0.3">
      <c r="C1608" s="30"/>
      <c r="D1608" s="30"/>
      <c r="E1608" s="30"/>
      <c r="F1608" s="43"/>
      <c r="G1608" s="30"/>
      <c r="H1608" s="30"/>
      <c r="I1608" s="30"/>
      <c r="J1608" s="30"/>
      <c r="K1608" s="30"/>
      <c r="L1608" s="30"/>
    </row>
    <row r="1609" spans="3:12" x14ac:dyDescent="0.3">
      <c r="C1609" s="30"/>
      <c r="D1609" s="30"/>
      <c r="E1609" s="30"/>
      <c r="F1609" s="43"/>
      <c r="G1609" s="30"/>
      <c r="H1609" s="30"/>
      <c r="I1609" s="30"/>
      <c r="J1609" s="30"/>
      <c r="K1609" s="30"/>
      <c r="L1609" s="30"/>
    </row>
    <row r="1610" spans="3:12" x14ac:dyDescent="0.3">
      <c r="C1610" s="30"/>
      <c r="D1610" s="30"/>
      <c r="E1610" s="30"/>
      <c r="F1610" s="43"/>
      <c r="G1610" s="30"/>
      <c r="H1610" s="30"/>
      <c r="I1610" s="30"/>
      <c r="J1610" s="30"/>
      <c r="K1610" s="30"/>
      <c r="L1610" s="30"/>
    </row>
    <row r="1611" spans="3:12" x14ac:dyDescent="0.3">
      <c r="C1611" s="30"/>
      <c r="D1611" s="30"/>
      <c r="E1611" s="30"/>
      <c r="F1611" s="43"/>
      <c r="G1611" s="30"/>
      <c r="H1611" s="30"/>
      <c r="I1611" s="30"/>
      <c r="J1611" s="30"/>
      <c r="K1611" s="30"/>
      <c r="L1611" s="30"/>
    </row>
    <row r="1612" spans="3:12" x14ac:dyDescent="0.3">
      <c r="C1612" s="30"/>
      <c r="D1612" s="30"/>
      <c r="E1612" s="30"/>
      <c r="F1612" s="43"/>
      <c r="G1612" s="30"/>
      <c r="H1612" s="30"/>
      <c r="I1612" s="30"/>
      <c r="J1612" s="30"/>
      <c r="K1612" s="30"/>
      <c r="L1612" s="30"/>
    </row>
    <row r="1613" spans="3:12" x14ac:dyDescent="0.3">
      <c r="C1613" s="30"/>
      <c r="D1613" s="30"/>
      <c r="E1613" s="30"/>
      <c r="F1613" s="43"/>
      <c r="G1613" s="30"/>
      <c r="H1613" s="30"/>
      <c r="I1613" s="30"/>
      <c r="J1613" s="30"/>
      <c r="K1613" s="30"/>
      <c r="L1613" s="30"/>
    </row>
    <row r="1614" spans="3:12" x14ac:dyDescent="0.3">
      <c r="C1614" s="30"/>
      <c r="D1614" s="30"/>
      <c r="E1614" s="30"/>
      <c r="F1614" s="43"/>
      <c r="G1614" s="30"/>
      <c r="H1614" s="30"/>
      <c r="I1614" s="30"/>
      <c r="J1614" s="30"/>
      <c r="K1614" s="30"/>
      <c r="L1614" s="30"/>
    </row>
    <row r="1615" spans="3:12" x14ac:dyDescent="0.3">
      <c r="C1615" s="30"/>
      <c r="D1615" s="30"/>
      <c r="E1615" s="30"/>
      <c r="F1615" s="43"/>
      <c r="G1615" s="30"/>
      <c r="H1615" s="30"/>
      <c r="I1615" s="30"/>
      <c r="J1615" s="30"/>
      <c r="K1615" s="30"/>
      <c r="L1615" s="30"/>
    </row>
    <row r="1616" spans="3:12" x14ac:dyDescent="0.3">
      <c r="C1616" s="30"/>
      <c r="D1616" s="30"/>
      <c r="E1616" s="30"/>
      <c r="F1616" s="43"/>
      <c r="G1616" s="30"/>
      <c r="H1616" s="30"/>
      <c r="I1616" s="30"/>
      <c r="J1616" s="30"/>
      <c r="K1616" s="30"/>
      <c r="L1616" s="30"/>
    </row>
    <row r="1617" spans="3:12" x14ac:dyDescent="0.3">
      <c r="C1617" s="30"/>
      <c r="D1617" s="30"/>
      <c r="E1617" s="30"/>
      <c r="F1617" s="43"/>
      <c r="G1617" s="30"/>
      <c r="H1617" s="30"/>
      <c r="I1617" s="30"/>
      <c r="J1617" s="30"/>
      <c r="K1617" s="30"/>
      <c r="L1617" s="30"/>
    </row>
    <row r="1618" spans="3:12" x14ac:dyDescent="0.3">
      <c r="C1618" s="30"/>
      <c r="D1618" s="30"/>
      <c r="E1618" s="30"/>
      <c r="F1618" s="43"/>
      <c r="G1618" s="30"/>
      <c r="H1618" s="30"/>
      <c r="I1618" s="30"/>
      <c r="J1618" s="30"/>
      <c r="K1618" s="30"/>
      <c r="L1618" s="30"/>
    </row>
    <row r="1619" spans="3:12" x14ac:dyDescent="0.3">
      <c r="C1619" s="30"/>
      <c r="D1619" s="30"/>
      <c r="E1619" s="30"/>
      <c r="F1619" s="43"/>
      <c r="G1619" s="30"/>
      <c r="H1619" s="30"/>
      <c r="I1619" s="30"/>
      <c r="J1619" s="30"/>
      <c r="K1619" s="30"/>
      <c r="L1619" s="30"/>
    </row>
    <row r="1620" spans="3:12" x14ac:dyDescent="0.3">
      <c r="C1620" s="30"/>
      <c r="D1620" s="30"/>
      <c r="E1620" s="30"/>
      <c r="F1620" s="43"/>
      <c r="G1620" s="30"/>
      <c r="H1620" s="30"/>
      <c r="I1620" s="30"/>
      <c r="J1620" s="30"/>
      <c r="K1620" s="30"/>
      <c r="L1620" s="30"/>
    </row>
    <row r="1621" spans="3:12" x14ac:dyDescent="0.3">
      <c r="C1621" s="30"/>
      <c r="D1621" s="30"/>
      <c r="E1621" s="30"/>
      <c r="F1621" s="43"/>
      <c r="G1621" s="30"/>
      <c r="H1621" s="30"/>
      <c r="I1621" s="30"/>
      <c r="J1621" s="30"/>
      <c r="K1621" s="30"/>
      <c r="L1621" s="30"/>
    </row>
    <row r="1622" spans="3:12" x14ac:dyDescent="0.3">
      <c r="C1622" s="30"/>
      <c r="D1622" s="30"/>
      <c r="E1622" s="30"/>
      <c r="F1622" s="43"/>
      <c r="G1622" s="30"/>
      <c r="H1622" s="30"/>
      <c r="I1622" s="30"/>
      <c r="J1622" s="30"/>
      <c r="K1622" s="30"/>
      <c r="L1622" s="30"/>
    </row>
    <row r="1623" spans="3:12" x14ac:dyDescent="0.3">
      <c r="C1623" s="30"/>
      <c r="D1623" s="30"/>
      <c r="E1623" s="30"/>
      <c r="F1623" s="43"/>
      <c r="G1623" s="30"/>
      <c r="H1623" s="30"/>
      <c r="I1623" s="30"/>
      <c r="J1623" s="30"/>
      <c r="K1623" s="30"/>
      <c r="L1623" s="30"/>
    </row>
    <row r="1624" spans="3:12" x14ac:dyDescent="0.3">
      <c r="C1624" s="30"/>
      <c r="D1624" s="30"/>
      <c r="E1624" s="30"/>
      <c r="F1624" s="43"/>
      <c r="G1624" s="30"/>
      <c r="H1624" s="30"/>
      <c r="I1624" s="30"/>
      <c r="J1624" s="30"/>
      <c r="K1624" s="30"/>
      <c r="L1624" s="30"/>
    </row>
    <row r="1625" spans="3:12" x14ac:dyDescent="0.3">
      <c r="C1625" s="30"/>
      <c r="D1625" s="30"/>
      <c r="E1625" s="30"/>
      <c r="F1625" s="43"/>
      <c r="G1625" s="30"/>
      <c r="H1625" s="30"/>
      <c r="I1625" s="30"/>
      <c r="J1625" s="30"/>
      <c r="K1625" s="30"/>
      <c r="L1625" s="30"/>
    </row>
    <row r="1626" spans="3:12" x14ac:dyDescent="0.3">
      <c r="C1626" s="30"/>
      <c r="D1626" s="30"/>
      <c r="E1626" s="30"/>
      <c r="F1626" s="43"/>
      <c r="G1626" s="30"/>
      <c r="H1626" s="30"/>
      <c r="I1626" s="30"/>
      <c r="J1626" s="30"/>
      <c r="K1626" s="30"/>
      <c r="L1626" s="30"/>
    </row>
    <row r="1627" spans="3:12" x14ac:dyDescent="0.3">
      <c r="C1627" s="30"/>
      <c r="D1627" s="30"/>
      <c r="E1627" s="30"/>
      <c r="F1627" s="43"/>
      <c r="G1627" s="30"/>
      <c r="H1627" s="30"/>
      <c r="I1627" s="30"/>
      <c r="J1627" s="30"/>
      <c r="K1627" s="30"/>
      <c r="L1627" s="30"/>
    </row>
    <row r="1628" spans="3:12" x14ac:dyDescent="0.3">
      <c r="C1628" s="30"/>
      <c r="D1628" s="30"/>
      <c r="E1628" s="30"/>
      <c r="F1628" s="43"/>
      <c r="G1628" s="30"/>
      <c r="H1628" s="30"/>
      <c r="I1628" s="30"/>
      <c r="J1628" s="30"/>
      <c r="K1628" s="30"/>
      <c r="L1628" s="30"/>
    </row>
    <row r="1629" spans="3:12" x14ac:dyDescent="0.3">
      <c r="C1629" s="30"/>
      <c r="D1629" s="30"/>
      <c r="E1629" s="30"/>
      <c r="F1629" s="43"/>
      <c r="G1629" s="30"/>
      <c r="H1629" s="30"/>
      <c r="I1629" s="30"/>
      <c r="J1629" s="30"/>
      <c r="K1629" s="30"/>
      <c r="L1629" s="30"/>
    </row>
    <row r="1630" spans="3:12" x14ac:dyDescent="0.3">
      <c r="C1630" s="30"/>
      <c r="D1630" s="30"/>
      <c r="E1630" s="30"/>
      <c r="F1630" s="43"/>
      <c r="G1630" s="30"/>
      <c r="H1630" s="30"/>
      <c r="I1630" s="30"/>
      <c r="J1630" s="30"/>
      <c r="K1630" s="30"/>
      <c r="L1630" s="30"/>
    </row>
    <row r="1631" spans="3:12" x14ac:dyDescent="0.3">
      <c r="C1631" s="30"/>
      <c r="D1631" s="30"/>
      <c r="E1631" s="30"/>
      <c r="F1631" s="43"/>
      <c r="G1631" s="30"/>
      <c r="H1631" s="30"/>
      <c r="I1631" s="30"/>
      <c r="J1631" s="30"/>
      <c r="K1631" s="30"/>
      <c r="L1631" s="30"/>
    </row>
    <row r="1632" spans="3:12" x14ac:dyDescent="0.3">
      <c r="C1632" s="30"/>
      <c r="D1632" s="30"/>
      <c r="E1632" s="30"/>
      <c r="F1632" s="43"/>
      <c r="G1632" s="30"/>
      <c r="H1632" s="30"/>
      <c r="I1632" s="30"/>
      <c r="J1632" s="30"/>
      <c r="K1632" s="30"/>
      <c r="L1632" s="30"/>
    </row>
    <row r="1633" spans="3:12" x14ac:dyDescent="0.3">
      <c r="C1633" s="30"/>
      <c r="D1633" s="30"/>
      <c r="E1633" s="30"/>
      <c r="F1633" s="43"/>
      <c r="G1633" s="30"/>
      <c r="H1633" s="30"/>
      <c r="I1633" s="30"/>
      <c r="J1633" s="30"/>
      <c r="K1633" s="30"/>
      <c r="L1633" s="30"/>
    </row>
    <row r="1634" spans="3:12" x14ac:dyDescent="0.3">
      <c r="C1634" s="30"/>
      <c r="D1634" s="30"/>
      <c r="E1634" s="30"/>
      <c r="F1634" s="43"/>
      <c r="G1634" s="30"/>
      <c r="H1634" s="30"/>
      <c r="I1634" s="30"/>
      <c r="J1634" s="30"/>
      <c r="K1634" s="30"/>
      <c r="L1634" s="30"/>
    </row>
    <row r="1635" spans="3:12" x14ac:dyDescent="0.3">
      <c r="C1635" s="30"/>
      <c r="D1635" s="30"/>
      <c r="E1635" s="30"/>
      <c r="F1635" s="43"/>
      <c r="G1635" s="30"/>
      <c r="H1635" s="30"/>
      <c r="I1635" s="30"/>
      <c r="J1635" s="30"/>
      <c r="K1635" s="30"/>
      <c r="L1635" s="30"/>
    </row>
    <row r="1636" spans="3:12" x14ac:dyDescent="0.3">
      <c r="C1636" s="30"/>
      <c r="D1636" s="30"/>
      <c r="E1636" s="30"/>
      <c r="F1636" s="43"/>
      <c r="G1636" s="30"/>
      <c r="H1636" s="30"/>
      <c r="I1636" s="30"/>
      <c r="J1636" s="30"/>
      <c r="K1636" s="30"/>
      <c r="L1636" s="30"/>
    </row>
    <row r="1637" spans="3:12" x14ac:dyDescent="0.3">
      <c r="C1637" s="30"/>
      <c r="D1637" s="30"/>
      <c r="E1637" s="30"/>
      <c r="F1637" s="43"/>
      <c r="G1637" s="30"/>
      <c r="H1637" s="30"/>
      <c r="I1637" s="30"/>
      <c r="J1637" s="30"/>
      <c r="K1637" s="30"/>
      <c r="L1637" s="30"/>
    </row>
    <row r="1638" spans="3:12" x14ac:dyDescent="0.3">
      <c r="C1638" s="30"/>
      <c r="D1638" s="30"/>
      <c r="E1638" s="30"/>
      <c r="F1638" s="43"/>
      <c r="G1638" s="30"/>
      <c r="H1638" s="30"/>
      <c r="I1638" s="30"/>
      <c r="J1638" s="30"/>
      <c r="K1638" s="30"/>
      <c r="L1638" s="30"/>
    </row>
    <row r="1639" spans="3:12" x14ac:dyDescent="0.3">
      <c r="C1639" s="30"/>
      <c r="D1639" s="30"/>
      <c r="E1639" s="30"/>
      <c r="F1639" s="43"/>
      <c r="G1639" s="30"/>
      <c r="H1639" s="30"/>
      <c r="I1639" s="30"/>
      <c r="J1639" s="30"/>
      <c r="K1639" s="30"/>
      <c r="L1639" s="30"/>
    </row>
    <row r="1640" spans="3:12" x14ac:dyDescent="0.3">
      <c r="C1640" s="30"/>
      <c r="D1640" s="30"/>
      <c r="E1640" s="30"/>
      <c r="F1640" s="43"/>
      <c r="G1640" s="30"/>
      <c r="H1640" s="30"/>
      <c r="I1640" s="30"/>
      <c r="J1640" s="30"/>
      <c r="K1640" s="30"/>
      <c r="L1640" s="30"/>
    </row>
    <row r="1641" spans="3:12" x14ac:dyDescent="0.3">
      <c r="C1641" s="30"/>
      <c r="D1641" s="30"/>
      <c r="E1641" s="30"/>
      <c r="F1641" s="43"/>
      <c r="G1641" s="30"/>
      <c r="H1641" s="30"/>
      <c r="I1641" s="30"/>
      <c r="J1641" s="30"/>
      <c r="K1641" s="30"/>
      <c r="L1641" s="30"/>
    </row>
    <row r="1642" spans="3:12" x14ac:dyDescent="0.3">
      <c r="C1642" s="30"/>
      <c r="D1642" s="30"/>
      <c r="E1642" s="30"/>
      <c r="F1642" s="43"/>
      <c r="G1642" s="30"/>
      <c r="H1642" s="30"/>
      <c r="I1642" s="30"/>
      <c r="J1642" s="30"/>
      <c r="K1642" s="30"/>
      <c r="L1642" s="30"/>
    </row>
    <row r="1643" spans="3:12" x14ac:dyDescent="0.3">
      <c r="C1643" s="30"/>
      <c r="D1643" s="30"/>
      <c r="E1643" s="30"/>
      <c r="F1643" s="43"/>
      <c r="G1643" s="30"/>
      <c r="H1643" s="30"/>
      <c r="I1643" s="30"/>
      <c r="J1643" s="30"/>
      <c r="K1643" s="30"/>
      <c r="L1643" s="30"/>
    </row>
    <row r="1644" spans="3:12" x14ac:dyDescent="0.3">
      <c r="C1644" s="30"/>
      <c r="D1644" s="30"/>
      <c r="E1644" s="30"/>
      <c r="F1644" s="43"/>
      <c r="G1644" s="30"/>
      <c r="H1644" s="30"/>
      <c r="I1644" s="30"/>
      <c r="J1644" s="30"/>
      <c r="K1644" s="30"/>
      <c r="L1644" s="30"/>
    </row>
    <row r="1645" spans="3:12" x14ac:dyDescent="0.3">
      <c r="C1645" s="30"/>
      <c r="D1645" s="30"/>
      <c r="E1645" s="30"/>
      <c r="F1645" s="43"/>
      <c r="G1645" s="30"/>
      <c r="H1645" s="30"/>
      <c r="I1645" s="30"/>
      <c r="J1645" s="30"/>
      <c r="K1645" s="30"/>
      <c r="L1645" s="30"/>
    </row>
    <row r="1646" spans="3:12" x14ac:dyDescent="0.3">
      <c r="C1646" s="30"/>
      <c r="D1646" s="30"/>
      <c r="E1646" s="30"/>
      <c r="F1646" s="43"/>
      <c r="G1646" s="30"/>
      <c r="H1646" s="30"/>
      <c r="I1646" s="30"/>
      <c r="J1646" s="30"/>
      <c r="K1646" s="30"/>
      <c r="L1646" s="30"/>
    </row>
    <row r="1647" spans="3:12" x14ac:dyDescent="0.3">
      <c r="C1647" s="30"/>
      <c r="D1647" s="30"/>
      <c r="E1647" s="30"/>
      <c r="F1647" s="43"/>
      <c r="G1647" s="30"/>
      <c r="H1647" s="30"/>
      <c r="I1647" s="30"/>
      <c r="J1647" s="30"/>
      <c r="K1647" s="30"/>
      <c r="L1647" s="30"/>
    </row>
    <row r="1648" spans="3:12" x14ac:dyDescent="0.3">
      <c r="C1648" s="30"/>
      <c r="D1648" s="30"/>
      <c r="E1648" s="30"/>
      <c r="F1648" s="43"/>
      <c r="G1648" s="30"/>
      <c r="H1648" s="30"/>
      <c r="I1648" s="30"/>
      <c r="J1648" s="30"/>
      <c r="K1648" s="30"/>
      <c r="L1648" s="30"/>
    </row>
    <row r="1649" spans="3:12" x14ac:dyDescent="0.3">
      <c r="C1649" s="30"/>
      <c r="D1649" s="30"/>
      <c r="E1649" s="30"/>
      <c r="F1649" s="43"/>
      <c r="G1649" s="30"/>
      <c r="H1649" s="30"/>
      <c r="I1649" s="30"/>
      <c r="J1649" s="30"/>
      <c r="K1649" s="30"/>
      <c r="L1649" s="30"/>
    </row>
    <row r="1650" spans="3:12" x14ac:dyDescent="0.3">
      <c r="C1650" s="30"/>
      <c r="D1650" s="30"/>
      <c r="E1650" s="30"/>
      <c r="F1650" s="43"/>
      <c r="G1650" s="30"/>
      <c r="H1650" s="30"/>
      <c r="I1650" s="30"/>
      <c r="J1650" s="30"/>
      <c r="K1650" s="30"/>
      <c r="L1650" s="30"/>
    </row>
    <row r="1651" spans="3:12" x14ac:dyDescent="0.3">
      <c r="C1651" s="30"/>
      <c r="D1651" s="30"/>
      <c r="E1651" s="30"/>
      <c r="F1651" s="43"/>
      <c r="G1651" s="30"/>
      <c r="H1651" s="30"/>
      <c r="I1651" s="30"/>
      <c r="J1651" s="30"/>
      <c r="K1651" s="30"/>
      <c r="L1651" s="30"/>
    </row>
    <row r="1652" spans="3:12" x14ac:dyDescent="0.3">
      <c r="C1652" s="30"/>
      <c r="D1652" s="30"/>
      <c r="E1652" s="30"/>
      <c r="F1652" s="43"/>
      <c r="G1652" s="30"/>
      <c r="H1652" s="30"/>
      <c r="I1652" s="30"/>
      <c r="J1652" s="30"/>
      <c r="K1652" s="30"/>
      <c r="L1652" s="30"/>
    </row>
    <row r="1653" spans="3:12" x14ac:dyDescent="0.3">
      <c r="C1653" s="30"/>
      <c r="D1653" s="30"/>
      <c r="E1653" s="30"/>
      <c r="F1653" s="43"/>
      <c r="G1653" s="30"/>
      <c r="H1653" s="30"/>
      <c r="I1653" s="30"/>
      <c r="J1653" s="30"/>
      <c r="K1653" s="30"/>
      <c r="L1653" s="30"/>
    </row>
    <row r="1654" spans="3:12" x14ac:dyDescent="0.3">
      <c r="C1654" s="30"/>
      <c r="D1654" s="30"/>
      <c r="E1654" s="30"/>
      <c r="F1654" s="43"/>
      <c r="G1654" s="30"/>
      <c r="H1654" s="30"/>
      <c r="I1654" s="30"/>
      <c r="J1654" s="30"/>
      <c r="K1654" s="30"/>
      <c r="L1654" s="30"/>
    </row>
    <row r="1655" spans="3:12" x14ac:dyDescent="0.3">
      <c r="C1655" s="30"/>
      <c r="D1655" s="30"/>
      <c r="E1655" s="30"/>
      <c r="F1655" s="43"/>
      <c r="G1655" s="30"/>
      <c r="H1655" s="30"/>
      <c r="I1655" s="30"/>
      <c r="J1655" s="30"/>
      <c r="K1655" s="30"/>
      <c r="L1655" s="30"/>
    </row>
    <row r="1656" spans="3:12" x14ac:dyDescent="0.3">
      <c r="C1656" s="30"/>
      <c r="D1656" s="30"/>
      <c r="E1656" s="30"/>
      <c r="F1656" s="43"/>
      <c r="G1656" s="30"/>
      <c r="H1656" s="30"/>
      <c r="I1656" s="30"/>
      <c r="J1656" s="30"/>
      <c r="K1656" s="30"/>
      <c r="L1656" s="30"/>
    </row>
    <row r="1657" spans="3:12" x14ac:dyDescent="0.3">
      <c r="C1657" s="30"/>
      <c r="D1657" s="30"/>
      <c r="E1657" s="30"/>
      <c r="F1657" s="43"/>
      <c r="G1657" s="30"/>
      <c r="H1657" s="30"/>
      <c r="I1657" s="30"/>
      <c r="J1657" s="30"/>
      <c r="K1657" s="30"/>
      <c r="L1657" s="30"/>
    </row>
    <row r="1658" spans="3:12" x14ac:dyDescent="0.3">
      <c r="C1658" s="30"/>
      <c r="D1658" s="30"/>
      <c r="E1658" s="30"/>
      <c r="F1658" s="43"/>
      <c r="G1658" s="30"/>
      <c r="H1658" s="30"/>
      <c r="I1658" s="30"/>
      <c r="J1658" s="30"/>
      <c r="K1658" s="30"/>
      <c r="L1658" s="30"/>
    </row>
    <row r="1659" spans="3:12" x14ac:dyDescent="0.3">
      <c r="C1659" s="30"/>
      <c r="D1659" s="30"/>
      <c r="E1659" s="30"/>
      <c r="F1659" s="43"/>
      <c r="G1659" s="30"/>
      <c r="H1659" s="30"/>
      <c r="I1659" s="30"/>
      <c r="J1659" s="30"/>
      <c r="K1659" s="30"/>
      <c r="L1659" s="30"/>
    </row>
    <row r="1660" spans="3:12" x14ac:dyDescent="0.3">
      <c r="C1660" s="30"/>
      <c r="D1660" s="30"/>
      <c r="E1660" s="30"/>
      <c r="F1660" s="43"/>
      <c r="G1660" s="30"/>
      <c r="H1660" s="30"/>
      <c r="I1660" s="30"/>
      <c r="J1660" s="30"/>
      <c r="K1660" s="30"/>
      <c r="L1660" s="30"/>
    </row>
    <row r="1661" spans="3:12" x14ac:dyDescent="0.3">
      <c r="C1661" s="30"/>
      <c r="D1661" s="30"/>
      <c r="E1661" s="30"/>
      <c r="F1661" s="43"/>
      <c r="G1661" s="30"/>
      <c r="H1661" s="30"/>
      <c r="I1661" s="30"/>
      <c r="J1661" s="30"/>
      <c r="K1661" s="30"/>
      <c r="L1661" s="30"/>
    </row>
    <row r="1662" spans="3:12" x14ac:dyDescent="0.3">
      <c r="C1662" s="30"/>
      <c r="D1662" s="30"/>
      <c r="E1662" s="30"/>
      <c r="F1662" s="43"/>
      <c r="G1662" s="30"/>
      <c r="H1662" s="30"/>
      <c r="I1662" s="30"/>
      <c r="J1662" s="30"/>
      <c r="K1662" s="30"/>
      <c r="L1662" s="30"/>
    </row>
    <row r="1663" spans="3:12" x14ac:dyDescent="0.3">
      <c r="C1663" s="30"/>
      <c r="D1663" s="30"/>
      <c r="E1663" s="30"/>
      <c r="F1663" s="43"/>
      <c r="G1663" s="30"/>
      <c r="H1663" s="30"/>
      <c r="I1663" s="30"/>
      <c r="J1663" s="30"/>
      <c r="K1663" s="30"/>
      <c r="L1663" s="30"/>
    </row>
    <row r="1664" spans="3:12" x14ac:dyDescent="0.3">
      <c r="C1664" s="30"/>
      <c r="D1664" s="30"/>
      <c r="E1664" s="30"/>
      <c r="F1664" s="43"/>
      <c r="G1664" s="30"/>
      <c r="H1664" s="30"/>
      <c r="I1664" s="30"/>
      <c r="J1664" s="30"/>
      <c r="K1664" s="30"/>
      <c r="L1664" s="30"/>
    </row>
    <row r="1665" spans="3:12" x14ac:dyDescent="0.3">
      <c r="C1665" s="30"/>
      <c r="D1665" s="30"/>
      <c r="E1665" s="30"/>
      <c r="F1665" s="43"/>
      <c r="G1665" s="30"/>
      <c r="H1665" s="30"/>
      <c r="I1665" s="30"/>
      <c r="J1665" s="30"/>
      <c r="K1665" s="30"/>
      <c r="L1665" s="30"/>
    </row>
    <row r="1666" spans="3:12" x14ac:dyDescent="0.3">
      <c r="C1666" s="30"/>
      <c r="D1666" s="30"/>
      <c r="E1666" s="30"/>
      <c r="F1666" s="43"/>
      <c r="G1666" s="30"/>
      <c r="H1666" s="30"/>
      <c r="I1666" s="30"/>
      <c r="J1666" s="30"/>
      <c r="K1666" s="30"/>
      <c r="L1666" s="30"/>
    </row>
    <row r="1667" spans="3:12" x14ac:dyDescent="0.3">
      <c r="C1667" s="30"/>
      <c r="D1667" s="30"/>
      <c r="E1667" s="30"/>
      <c r="F1667" s="43"/>
      <c r="G1667" s="30"/>
      <c r="H1667" s="30"/>
      <c r="I1667" s="30"/>
      <c r="J1667" s="30"/>
      <c r="K1667" s="30"/>
      <c r="L1667" s="30"/>
    </row>
    <row r="1668" spans="3:12" x14ac:dyDescent="0.3">
      <c r="C1668" s="30"/>
      <c r="D1668" s="30"/>
      <c r="E1668" s="30"/>
      <c r="F1668" s="43"/>
      <c r="G1668" s="30"/>
      <c r="H1668" s="30"/>
      <c r="I1668" s="30"/>
      <c r="J1668" s="30"/>
      <c r="K1668" s="30"/>
      <c r="L1668" s="30"/>
    </row>
    <row r="1669" spans="3:12" x14ac:dyDescent="0.3">
      <c r="C1669" s="30"/>
      <c r="D1669" s="30"/>
      <c r="E1669" s="30"/>
      <c r="F1669" s="43"/>
      <c r="G1669" s="30"/>
      <c r="H1669" s="30"/>
      <c r="I1669" s="30"/>
      <c r="J1669" s="30"/>
      <c r="K1669" s="30"/>
      <c r="L1669" s="30"/>
    </row>
    <row r="1670" spans="3:12" x14ac:dyDescent="0.3">
      <c r="C1670" s="30"/>
      <c r="D1670" s="30"/>
      <c r="E1670" s="30"/>
      <c r="F1670" s="43"/>
      <c r="G1670" s="30"/>
      <c r="H1670" s="30"/>
      <c r="I1670" s="30"/>
      <c r="J1670" s="30"/>
      <c r="K1670" s="30"/>
      <c r="L1670" s="30"/>
    </row>
    <row r="1671" spans="3:12" x14ac:dyDescent="0.3">
      <c r="C1671" s="30"/>
      <c r="D1671" s="30"/>
      <c r="E1671" s="30"/>
      <c r="F1671" s="43"/>
      <c r="G1671" s="30"/>
      <c r="H1671" s="30"/>
      <c r="I1671" s="30"/>
      <c r="J1671" s="30"/>
      <c r="K1671" s="30"/>
      <c r="L1671" s="30"/>
    </row>
    <row r="1672" spans="3:12" x14ac:dyDescent="0.3">
      <c r="C1672" s="30"/>
      <c r="D1672" s="30"/>
      <c r="E1672" s="30"/>
      <c r="F1672" s="43"/>
      <c r="G1672" s="30"/>
      <c r="H1672" s="30"/>
      <c r="I1672" s="30"/>
      <c r="J1672" s="30"/>
      <c r="K1672" s="30"/>
      <c r="L1672" s="30"/>
    </row>
    <row r="1673" spans="3:12" x14ac:dyDescent="0.3">
      <c r="C1673" s="30"/>
      <c r="D1673" s="30"/>
      <c r="E1673" s="30"/>
      <c r="F1673" s="43"/>
      <c r="G1673" s="30"/>
      <c r="H1673" s="30"/>
      <c r="I1673" s="30"/>
      <c r="J1673" s="30"/>
      <c r="K1673" s="30"/>
      <c r="L1673" s="30"/>
    </row>
    <row r="1674" spans="3:12" x14ac:dyDescent="0.3">
      <c r="C1674" s="30"/>
      <c r="D1674" s="30"/>
      <c r="E1674" s="30"/>
      <c r="F1674" s="43"/>
      <c r="G1674" s="30"/>
      <c r="H1674" s="30"/>
      <c r="I1674" s="30"/>
      <c r="J1674" s="30"/>
      <c r="K1674" s="30"/>
      <c r="L1674" s="30"/>
    </row>
    <row r="1675" spans="3:12" x14ac:dyDescent="0.3">
      <c r="C1675" s="30"/>
      <c r="D1675" s="30"/>
      <c r="E1675" s="30"/>
      <c r="F1675" s="43"/>
      <c r="G1675" s="30"/>
      <c r="H1675" s="30"/>
      <c r="I1675" s="30"/>
      <c r="J1675" s="30"/>
      <c r="K1675" s="30"/>
      <c r="L1675" s="30"/>
    </row>
    <row r="1676" spans="3:12" x14ac:dyDescent="0.3">
      <c r="C1676" s="30"/>
      <c r="D1676" s="30"/>
      <c r="E1676" s="30"/>
      <c r="F1676" s="43"/>
      <c r="G1676" s="30"/>
      <c r="H1676" s="30"/>
      <c r="I1676" s="30"/>
      <c r="J1676" s="30"/>
      <c r="K1676" s="30"/>
      <c r="L1676" s="30"/>
    </row>
    <row r="1677" spans="3:12" x14ac:dyDescent="0.3">
      <c r="C1677" s="30"/>
      <c r="D1677" s="30"/>
      <c r="E1677" s="30"/>
      <c r="F1677" s="43"/>
      <c r="G1677" s="30"/>
      <c r="H1677" s="30"/>
      <c r="I1677" s="30"/>
      <c r="J1677" s="30"/>
      <c r="K1677" s="30"/>
      <c r="L1677" s="30"/>
    </row>
    <row r="1678" spans="3:12" x14ac:dyDescent="0.3">
      <c r="C1678" s="30"/>
      <c r="D1678" s="30"/>
      <c r="E1678" s="30"/>
      <c r="F1678" s="43"/>
      <c r="G1678" s="30"/>
      <c r="H1678" s="30"/>
      <c r="I1678" s="30"/>
      <c r="J1678" s="30"/>
      <c r="K1678" s="30"/>
      <c r="L1678" s="30"/>
    </row>
    <row r="1679" spans="3:12" x14ac:dyDescent="0.3">
      <c r="C1679" s="30"/>
      <c r="D1679" s="30"/>
      <c r="E1679" s="30"/>
      <c r="F1679" s="43"/>
      <c r="G1679" s="30"/>
      <c r="H1679" s="30"/>
      <c r="I1679" s="30"/>
      <c r="J1679" s="30"/>
      <c r="K1679" s="30"/>
      <c r="L1679" s="30"/>
    </row>
    <row r="1680" spans="3:12" x14ac:dyDescent="0.3">
      <c r="C1680" s="30"/>
      <c r="D1680" s="30"/>
      <c r="E1680" s="30"/>
      <c r="F1680" s="43"/>
      <c r="G1680" s="30"/>
      <c r="H1680" s="30"/>
      <c r="I1680" s="30"/>
      <c r="J1680" s="30"/>
      <c r="K1680" s="30"/>
      <c r="L1680" s="30"/>
    </row>
    <row r="1681" spans="3:12" x14ac:dyDescent="0.3">
      <c r="C1681" s="30"/>
      <c r="D1681" s="30"/>
      <c r="E1681" s="30"/>
      <c r="F1681" s="43"/>
      <c r="G1681" s="30"/>
      <c r="H1681" s="30"/>
      <c r="I1681" s="30"/>
      <c r="J1681" s="30"/>
      <c r="K1681" s="30"/>
      <c r="L1681" s="30"/>
    </row>
    <row r="1682" spans="3:12" x14ac:dyDescent="0.3">
      <c r="C1682" s="30"/>
      <c r="D1682" s="30"/>
      <c r="E1682" s="30"/>
      <c r="F1682" s="43"/>
      <c r="G1682" s="30"/>
      <c r="H1682" s="30"/>
      <c r="I1682" s="30"/>
      <c r="J1682" s="30"/>
      <c r="K1682" s="30"/>
      <c r="L1682" s="30"/>
    </row>
    <row r="1683" spans="3:12" x14ac:dyDescent="0.3">
      <c r="C1683" s="30"/>
      <c r="D1683" s="30"/>
      <c r="E1683" s="30"/>
      <c r="F1683" s="43"/>
      <c r="G1683" s="30"/>
      <c r="H1683" s="30"/>
      <c r="I1683" s="30"/>
      <c r="J1683" s="30"/>
      <c r="K1683" s="30"/>
      <c r="L1683" s="30"/>
    </row>
    <row r="1684" spans="3:12" x14ac:dyDescent="0.3">
      <c r="C1684" s="30"/>
      <c r="D1684" s="30"/>
      <c r="E1684" s="30"/>
      <c r="F1684" s="43"/>
      <c r="G1684" s="30"/>
      <c r="H1684" s="30"/>
      <c r="I1684" s="30"/>
      <c r="J1684" s="30"/>
      <c r="K1684" s="30"/>
      <c r="L1684" s="30"/>
    </row>
    <row r="1685" spans="3:12" x14ac:dyDescent="0.3">
      <c r="C1685" s="30"/>
      <c r="D1685" s="30"/>
      <c r="E1685" s="30"/>
      <c r="F1685" s="43"/>
      <c r="G1685" s="30"/>
      <c r="H1685" s="30"/>
      <c r="I1685" s="30"/>
      <c r="J1685" s="30"/>
      <c r="K1685" s="30"/>
      <c r="L1685" s="30"/>
    </row>
    <row r="1686" spans="3:12" x14ac:dyDescent="0.3">
      <c r="C1686" s="30"/>
      <c r="D1686" s="30"/>
      <c r="E1686" s="30"/>
      <c r="F1686" s="43"/>
      <c r="G1686" s="30"/>
      <c r="H1686" s="30"/>
      <c r="I1686" s="30"/>
      <c r="J1686" s="30"/>
      <c r="K1686" s="30"/>
      <c r="L1686" s="30"/>
    </row>
    <row r="1687" spans="3:12" x14ac:dyDescent="0.3">
      <c r="C1687" s="30"/>
      <c r="D1687" s="30"/>
      <c r="E1687" s="30"/>
      <c r="F1687" s="43"/>
      <c r="G1687" s="30"/>
      <c r="H1687" s="30"/>
      <c r="I1687" s="30"/>
      <c r="J1687" s="30"/>
      <c r="K1687" s="30"/>
      <c r="L1687" s="30"/>
    </row>
    <row r="1688" spans="3:12" x14ac:dyDescent="0.3">
      <c r="C1688" s="30"/>
      <c r="D1688" s="30"/>
      <c r="E1688" s="30"/>
      <c r="F1688" s="43"/>
      <c r="G1688" s="30"/>
      <c r="H1688" s="30"/>
      <c r="I1688" s="30"/>
      <c r="J1688" s="30"/>
      <c r="K1688" s="30"/>
      <c r="L1688" s="30"/>
    </row>
    <row r="1689" spans="3:12" x14ac:dyDescent="0.3">
      <c r="C1689" s="30"/>
      <c r="D1689" s="30"/>
      <c r="E1689" s="30"/>
      <c r="F1689" s="43"/>
      <c r="G1689" s="30"/>
      <c r="H1689" s="30"/>
      <c r="I1689" s="30"/>
      <c r="J1689" s="30"/>
      <c r="K1689" s="30"/>
      <c r="L1689" s="30"/>
    </row>
    <row r="1690" spans="3:12" x14ac:dyDescent="0.3">
      <c r="C1690" s="30"/>
      <c r="D1690" s="30"/>
      <c r="E1690" s="30"/>
      <c r="F1690" s="43"/>
      <c r="G1690" s="30"/>
      <c r="H1690" s="30"/>
      <c r="I1690" s="30"/>
      <c r="J1690" s="30"/>
      <c r="K1690" s="30"/>
      <c r="L1690" s="30"/>
    </row>
    <row r="1691" spans="3:12" x14ac:dyDescent="0.3">
      <c r="C1691" s="30"/>
      <c r="D1691" s="30"/>
      <c r="E1691" s="30"/>
      <c r="F1691" s="43"/>
      <c r="G1691" s="30"/>
      <c r="H1691" s="30"/>
      <c r="I1691" s="30"/>
      <c r="J1691" s="30"/>
      <c r="K1691" s="30"/>
      <c r="L1691" s="30"/>
    </row>
    <row r="1692" spans="3:12" x14ac:dyDescent="0.3">
      <c r="C1692" s="30"/>
      <c r="D1692" s="30"/>
      <c r="E1692" s="30"/>
      <c r="F1692" s="43"/>
      <c r="G1692" s="30"/>
      <c r="H1692" s="30"/>
      <c r="I1692" s="30"/>
      <c r="J1692" s="30"/>
      <c r="K1692" s="30"/>
      <c r="L1692" s="30"/>
    </row>
    <row r="1693" spans="3:12" x14ac:dyDescent="0.3">
      <c r="C1693" s="30"/>
      <c r="D1693" s="30"/>
      <c r="E1693" s="30"/>
      <c r="F1693" s="43"/>
      <c r="G1693" s="30"/>
      <c r="H1693" s="30"/>
      <c r="I1693" s="30"/>
      <c r="J1693" s="30"/>
      <c r="K1693" s="30"/>
      <c r="L1693" s="30"/>
    </row>
    <row r="1694" spans="3:12" x14ac:dyDescent="0.3">
      <c r="C1694" s="30"/>
      <c r="D1694" s="30"/>
      <c r="E1694" s="30"/>
      <c r="F1694" s="43"/>
      <c r="G1694" s="30"/>
      <c r="H1694" s="30"/>
      <c r="I1694" s="30"/>
      <c r="J1694" s="30"/>
      <c r="K1694" s="30"/>
      <c r="L1694" s="30"/>
    </row>
    <row r="1695" spans="3:12" x14ac:dyDescent="0.3">
      <c r="C1695" s="30"/>
      <c r="D1695" s="30"/>
      <c r="E1695" s="30"/>
      <c r="F1695" s="43"/>
      <c r="G1695" s="30"/>
      <c r="H1695" s="30"/>
      <c r="I1695" s="30"/>
      <c r="J1695" s="30"/>
      <c r="K1695" s="30"/>
      <c r="L1695" s="30"/>
    </row>
    <row r="1696" spans="3:12" x14ac:dyDescent="0.3">
      <c r="C1696" s="30"/>
      <c r="D1696" s="30"/>
      <c r="E1696" s="30"/>
      <c r="F1696" s="43"/>
      <c r="G1696" s="30"/>
      <c r="H1696" s="30"/>
      <c r="I1696" s="30"/>
      <c r="J1696" s="30"/>
      <c r="K1696" s="30"/>
      <c r="L1696" s="30"/>
    </row>
    <row r="1697" spans="3:12" x14ac:dyDescent="0.3">
      <c r="C1697" s="30"/>
      <c r="D1697" s="30"/>
      <c r="E1697" s="30"/>
      <c r="F1697" s="43"/>
      <c r="G1697" s="30"/>
      <c r="H1697" s="30"/>
      <c r="I1697" s="30"/>
      <c r="J1697" s="30"/>
      <c r="K1697" s="30"/>
      <c r="L1697" s="30"/>
    </row>
    <row r="1698" spans="3:12" x14ac:dyDescent="0.3">
      <c r="C1698" s="30"/>
      <c r="D1698" s="30"/>
      <c r="E1698" s="30"/>
      <c r="F1698" s="43"/>
      <c r="G1698" s="30"/>
      <c r="H1698" s="30"/>
      <c r="I1698" s="30"/>
      <c r="J1698" s="30"/>
      <c r="K1698" s="30"/>
      <c r="L1698" s="30"/>
    </row>
    <row r="1699" spans="3:12" x14ac:dyDescent="0.3">
      <c r="C1699" s="30"/>
      <c r="D1699" s="30"/>
      <c r="E1699" s="30"/>
      <c r="F1699" s="43"/>
      <c r="G1699" s="30"/>
      <c r="H1699" s="30"/>
      <c r="I1699" s="30"/>
      <c r="J1699" s="30"/>
      <c r="K1699" s="30"/>
      <c r="L1699" s="30"/>
    </row>
    <row r="1700" spans="3:12" x14ac:dyDescent="0.3">
      <c r="C1700" s="30"/>
      <c r="D1700" s="30"/>
      <c r="E1700" s="30"/>
      <c r="F1700" s="43"/>
      <c r="G1700" s="30"/>
      <c r="H1700" s="30"/>
      <c r="I1700" s="30"/>
      <c r="J1700" s="30"/>
      <c r="K1700" s="30"/>
      <c r="L1700" s="30"/>
    </row>
    <row r="1701" spans="3:12" x14ac:dyDescent="0.3">
      <c r="C1701" s="30"/>
      <c r="D1701" s="30"/>
      <c r="E1701" s="30"/>
      <c r="F1701" s="43"/>
      <c r="G1701" s="30"/>
      <c r="H1701" s="30"/>
      <c r="I1701" s="30"/>
      <c r="J1701" s="30"/>
      <c r="K1701" s="30"/>
      <c r="L1701" s="30"/>
    </row>
    <row r="1702" spans="3:12" x14ac:dyDescent="0.3">
      <c r="C1702" s="30"/>
      <c r="D1702" s="30"/>
      <c r="E1702" s="30"/>
      <c r="F1702" s="43"/>
      <c r="G1702" s="30"/>
      <c r="H1702" s="30"/>
      <c r="I1702" s="30"/>
      <c r="J1702" s="30"/>
      <c r="K1702" s="30"/>
      <c r="L1702" s="30"/>
    </row>
    <row r="1703" spans="3:12" x14ac:dyDescent="0.3">
      <c r="C1703" s="30"/>
      <c r="D1703" s="30"/>
      <c r="E1703" s="30"/>
      <c r="F1703" s="43"/>
      <c r="G1703" s="30"/>
      <c r="H1703" s="30"/>
      <c r="I1703" s="30"/>
      <c r="J1703" s="30"/>
      <c r="K1703" s="30"/>
      <c r="L1703" s="30"/>
    </row>
    <row r="1704" spans="3:12" x14ac:dyDescent="0.3">
      <c r="C1704" s="30"/>
      <c r="D1704" s="30"/>
      <c r="E1704" s="30"/>
      <c r="F1704" s="43"/>
      <c r="G1704" s="30"/>
      <c r="H1704" s="30"/>
      <c r="I1704" s="30"/>
      <c r="J1704" s="30"/>
      <c r="K1704" s="30"/>
      <c r="L1704" s="30"/>
    </row>
    <row r="1705" spans="3:12" x14ac:dyDescent="0.3">
      <c r="C1705" s="30"/>
      <c r="D1705" s="30"/>
      <c r="E1705" s="30"/>
      <c r="F1705" s="43"/>
      <c r="G1705" s="30"/>
      <c r="H1705" s="30"/>
      <c r="I1705" s="30"/>
      <c r="J1705" s="30"/>
      <c r="K1705" s="30"/>
      <c r="L1705" s="30"/>
    </row>
    <row r="1706" spans="3:12" x14ac:dyDescent="0.3">
      <c r="C1706" s="30"/>
      <c r="D1706" s="30"/>
      <c r="E1706" s="30"/>
      <c r="F1706" s="43"/>
      <c r="G1706" s="30"/>
      <c r="H1706" s="30"/>
      <c r="I1706" s="30"/>
      <c r="J1706" s="30"/>
      <c r="K1706" s="30"/>
      <c r="L1706" s="30"/>
    </row>
    <row r="1707" spans="3:12" x14ac:dyDescent="0.3">
      <c r="C1707" s="30"/>
      <c r="D1707" s="30"/>
      <c r="E1707" s="30"/>
      <c r="F1707" s="43"/>
      <c r="G1707" s="30"/>
      <c r="H1707" s="30"/>
      <c r="I1707" s="30"/>
      <c r="J1707" s="30"/>
      <c r="K1707" s="30"/>
      <c r="L1707" s="30"/>
    </row>
    <row r="1708" spans="3:12" x14ac:dyDescent="0.3">
      <c r="C1708" s="30"/>
      <c r="D1708" s="30"/>
      <c r="E1708" s="30"/>
      <c r="F1708" s="43"/>
      <c r="G1708" s="30"/>
      <c r="H1708" s="30"/>
      <c r="I1708" s="30"/>
      <c r="J1708" s="30"/>
      <c r="K1708" s="30"/>
      <c r="L1708" s="30"/>
    </row>
    <row r="1709" spans="3:12" x14ac:dyDescent="0.3">
      <c r="C1709" s="30"/>
      <c r="D1709" s="30"/>
      <c r="E1709" s="30"/>
      <c r="F1709" s="43"/>
      <c r="G1709" s="30"/>
      <c r="H1709" s="30"/>
      <c r="I1709" s="30"/>
      <c r="J1709" s="30"/>
      <c r="K1709" s="30"/>
      <c r="L1709" s="30"/>
    </row>
    <row r="1710" spans="3:12" x14ac:dyDescent="0.3">
      <c r="C1710" s="30"/>
      <c r="D1710" s="30"/>
      <c r="E1710" s="30"/>
      <c r="F1710" s="43"/>
      <c r="G1710" s="30"/>
      <c r="H1710" s="30"/>
      <c r="I1710" s="30"/>
      <c r="J1710" s="30"/>
      <c r="K1710" s="30"/>
      <c r="L1710" s="30"/>
    </row>
    <row r="1711" spans="3:12" x14ac:dyDescent="0.3">
      <c r="C1711" s="30"/>
      <c r="D1711" s="30"/>
      <c r="E1711" s="30"/>
      <c r="F1711" s="43"/>
      <c r="G1711" s="30"/>
      <c r="H1711" s="30"/>
      <c r="I1711" s="30"/>
      <c r="J1711" s="30"/>
      <c r="K1711" s="30"/>
      <c r="L1711" s="30"/>
    </row>
    <row r="1712" spans="3:12" x14ac:dyDescent="0.3">
      <c r="C1712" s="30"/>
      <c r="D1712" s="30"/>
      <c r="E1712" s="30"/>
      <c r="F1712" s="43"/>
      <c r="G1712" s="30"/>
      <c r="H1712" s="30"/>
      <c r="I1712" s="30"/>
      <c r="J1712" s="30"/>
      <c r="K1712" s="30"/>
      <c r="L1712" s="30"/>
    </row>
    <row r="1713" spans="3:12" x14ac:dyDescent="0.3">
      <c r="C1713" s="30"/>
      <c r="D1713" s="30"/>
      <c r="E1713" s="30"/>
      <c r="F1713" s="43"/>
      <c r="G1713" s="30"/>
      <c r="H1713" s="30"/>
      <c r="I1713" s="30"/>
      <c r="J1713" s="30"/>
      <c r="K1713" s="30"/>
      <c r="L1713" s="30"/>
    </row>
    <row r="1714" spans="3:12" x14ac:dyDescent="0.3">
      <c r="C1714" s="30"/>
      <c r="D1714" s="30"/>
      <c r="E1714" s="30"/>
      <c r="F1714" s="43"/>
      <c r="G1714" s="30"/>
      <c r="H1714" s="30"/>
      <c r="I1714" s="30"/>
      <c r="J1714" s="30"/>
      <c r="K1714" s="30"/>
      <c r="L1714" s="30"/>
    </row>
    <row r="1715" spans="3:12" x14ac:dyDescent="0.3">
      <c r="C1715" s="30"/>
      <c r="D1715" s="30"/>
      <c r="E1715" s="30"/>
      <c r="F1715" s="43"/>
      <c r="G1715" s="30"/>
      <c r="H1715" s="30"/>
      <c r="I1715" s="30"/>
      <c r="J1715" s="30"/>
      <c r="K1715" s="30"/>
      <c r="L1715" s="30"/>
    </row>
    <row r="1716" spans="3:12" x14ac:dyDescent="0.3">
      <c r="C1716" s="30"/>
      <c r="D1716" s="30"/>
      <c r="E1716" s="30"/>
      <c r="F1716" s="43"/>
      <c r="G1716" s="30"/>
      <c r="H1716" s="30"/>
      <c r="I1716" s="30"/>
      <c r="J1716" s="30"/>
      <c r="K1716" s="30"/>
      <c r="L1716" s="30"/>
    </row>
    <row r="1717" spans="3:12" x14ac:dyDescent="0.3">
      <c r="C1717" s="30"/>
      <c r="D1717" s="30"/>
      <c r="E1717" s="30"/>
      <c r="F1717" s="43"/>
      <c r="G1717" s="30"/>
      <c r="H1717" s="30"/>
      <c r="I1717" s="30"/>
      <c r="J1717" s="30"/>
      <c r="K1717" s="30"/>
      <c r="L1717" s="30"/>
    </row>
    <row r="1718" spans="3:12" x14ac:dyDescent="0.3">
      <c r="C1718" s="30"/>
      <c r="D1718" s="30"/>
      <c r="E1718" s="30"/>
      <c r="F1718" s="43"/>
      <c r="G1718" s="30"/>
      <c r="H1718" s="30"/>
      <c r="I1718" s="30"/>
      <c r="J1718" s="30"/>
      <c r="K1718" s="30"/>
      <c r="L1718" s="30"/>
    </row>
    <row r="1719" spans="3:12" x14ac:dyDescent="0.3">
      <c r="C1719" s="30"/>
      <c r="D1719" s="30"/>
      <c r="E1719" s="30"/>
      <c r="F1719" s="43"/>
      <c r="G1719" s="30"/>
      <c r="H1719" s="30"/>
      <c r="I1719" s="30"/>
      <c r="J1719" s="30"/>
      <c r="K1719" s="30"/>
      <c r="L1719" s="30"/>
    </row>
    <row r="1720" spans="3:12" x14ac:dyDescent="0.3">
      <c r="C1720" s="30"/>
      <c r="D1720" s="30"/>
      <c r="E1720" s="30"/>
      <c r="F1720" s="43"/>
      <c r="G1720" s="30"/>
      <c r="H1720" s="30"/>
      <c r="I1720" s="30"/>
      <c r="J1720" s="30"/>
      <c r="K1720" s="30"/>
      <c r="L1720" s="30"/>
    </row>
    <row r="1721" spans="3:12" x14ac:dyDescent="0.3">
      <c r="C1721" s="30"/>
      <c r="D1721" s="30"/>
      <c r="E1721" s="30"/>
      <c r="F1721" s="43"/>
      <c r="G1721" s="30"/>
      <c r="H1721" s="30"/>
      <c r="I1721" s="30"/>
      <c r="J1721" s="30"/>
      <c r="K1721" s="30"/>
      <c r="L1721" s="30"/>
    </row>
    <row r="1722" spans="3:12" x14ac:dyDescent="0.3">
      <c r="C1722" s="30"/>
      <c r="D1722" s="30"/>
      <c r="E1722" s="30"/>
      <c r="F1722" s="43"/>
      <c r="G1722" s="30"/>
      <c r="H1722" s="30"/>
      <c r="I1722" s="30"/>
      <c r="J1722" s="30"/>
      <c r="K1722" s="30"/>
      <c r="L1722" s="30"/>
    </row>
    <row r="1723" spans="3:12" x14ac:dyDescent="0.3">
      <c r="C1723" s="30"/>
      <c r="D1723" s="30"/>
      <c r="E1723" s="30"/>
      <c r="F1723" s="43"/>
      <c r="G1723" s="30"/>
      <c r="H1723" s="30"/>
      <c r="I1723" s="30"/>
      <c r="J1723" s="30"/>
      <c r="K1723" s="30"/>
      <c r="L1723" s="30"/>
    </row>
    <row r="1724" spans="3:12" x14ac:dyDescent="0.3">
      <c r="C1724" s="30"/>
      <c r="D1724" s="30"/>
      <c r="E1724" s="30"/>
      <c r="F1724" s="43"/>
      <c r="G1724" s="30"/>
      <c r="H1724" s="30"/>
      <c r="I1724" s="30"/>
      <c r="J1724" s="30"/>
      <c r="K1724" s="30"/>
      <c r="L1724" s="30"/>
    </row>
    <row r="1725" spans="3:12" x14ac:dyDescent="0.3">
      <c r="C1725" s="30"/>
      <c r="D1725" s="30"/>
      <c r="E1725" s="30"/>
      <c r="F1725" s="43"/>
      <c r="G1725" s="30"/>
      <c r="H1725" s="30"/>
      <c r="I1725" s="30"/>
      <c r="J1725" s="30"/>
      <c r="K1725" s="30"/>
      <c r="L1725" s="30"/>
    </row>
    <row r="1726" spans="3:12" x14ac:dyDescent="0.3">
      <c r="C1726" s="30"/>
      <c r="D1726" s="30"/>
      <c r="E1726" s="30"/>
      <c r="F1726" s="43"/>
      <c r="G1726" s="30"/>
      <c r="H1726" s="30"/>
      <c r="I1726" s="30"/>
      <c r="J1726" s="30"/>
      <c r="K1726" s="30"/>
      <c r="L1726" s="30"/>
    </row>
    <row r="1727" spans="3:12" x14ac:dyDescent="0.3">
      <c r="C1727" s="30"/>
      <c r="D1727" s="30"/>
      <c r="E1727" s="30"/>
      <c r="F1727" s="43"/>
      <c r="G1727" s="30"/>
      <c r="H1727" s="30"/>
      <c r="I1727" s="30"/>
      <c r="J1727" s="30"/>
      <c r="K1727" s="30"/>
      <c r="L1727" s="30"/>
    </row>
    <row r="1728" spans="3:12" x14ac:dyDescent="0.3">
      <c r="C1728" s="30"/>
      <c r="D1728" s="30"/>
      <c r="E1728" s="30"/>
      <c r="F1728" s="43"/>
      <c r="G1728" s="30"/>
      <c r="H1728" s="30"/>
      <c r="I1728" s="30"/>
      <c r="J1728" s="30"/>
      <c r="K1728" s="30"/>
      <c r="L1728" s="30"/>
    </row>
    <row r="1729" spans="3:12" x14ac:dyDescent="0.3">
      <c r="C1729" s="30"/>
      <c r="D1729" s="30"/>
      <c r="E1729" s="30"/>
      <c r="F1729" s="43"/>
      <c r="G1729" s="30"/>
      <c r="H1729" s="30"/>
      <c r="I1729" s="30"/>
      <c r="J1729" s="30"/>
      <c r="K1729" s="30"/>
      <c r="L1729" s="30"/>
    </row>
    <row r="1730" spans="3:12" x14ac:dyDescent="0.3">
      <c r="C1730" s="30"/>
      <c r="D1730" s="30"/>
      <c r="E1730" s="30"/>
      <c r="F1730" s="43"/>
      <c r="G1730" s="30"/>
      <c r="H1730" s="30"/>
      <c r="I1730" s="30"/>
      <c r="J1730" s="30"/>
      <c r="K1730" s="30"/>
      <c r="L1730" s="30"/>
    </row>
    <row r="1731" spans="3:12" x14ac:dyDescent="0.3">
      <c r="C1731" s="30"/>
      <c r="D1731" s="30"/>
      <c r="E1731" s="30"/>
      <c r="F1731" s="43"/>
      <c r="G1731" s="30"/>
      <c r="H1731" s="30"/>
      <c r="I1731" s="30"/>
      <c r="J1731" s="30"/>
      <c r="K1731" s="30"/>
      <c r="L1731" s="30"/>
    </row>
    <row r="1732" spans="3:12" x14ac:dyDescent="0.3">
      <c r="C1732" s="30"/>
      <c r="D1732" s="30"/>
      <c r="E1732" s="30"/>
      <c r="F1732" s="43"/>
      <c r="G1732" s="30"/>
      <c r="H1732" s="30"/>
      <c r="I1732" s="30"/>
      <c r="J1732" s="30"/>
      <c r="K1732" s="30"/>
      <c r="L1732" s="30"/>
    </row>
    <row r="1733" spans="3:12" x14ac:dyDescent="0.3">
      <c r="C1733" s="30"/>
      <c r="D1733" s="30"/>
      <c r="E1733" s="30"/>
      <c r="F1733" s="43"/>
      <c r="G1733" s="30"/>
      <c r="H1733" s="30"/>
      <c r="I1733" s="30"/>
      <c r="J1733" s="30"/>
      <c r="K1733" s="30"/>
      <c r="L1733" s="30"/>
    </row>
    <row r="1734" spans="3:12" x14ac:dyDescent="0.3">
      <c r="C1734" s="30"/>
      <c r="D1734" s="30"/>
      <c r="E1734" s="30"/>
      <c r="F1734" s="43"/>
      <c r="G1734" s="30"/>
      <c r="H1734" s="30"/>
      <c r="I1734" s="30"/>
      <c r="J1734" s="30"/>
      <c r="K1734" s="30"/>
      <c r="L1734" s="30"/>
    </row>
    <row r="1735" spans="3:12" x14ac:dyDescent="0.3">
      <c r="C1735" s="30"/>
      <c r="D1735" s="30"/>
      <c r="E1735" s="30"/>
      <c r="F1735" s="43"/>
      <c r="G1735" s="30"/>
      <c r="H1735" s="30"/>
      <c r="I1735" s="30"/>
      <c r="J1735" s="30"/>
      <c r="K1735" s="30"/>
      <c r="L1735" s="30"/>
    </row>
    <row r="1736" spans="3:12" x14ac:dyDescent="0.3">
      <c r="C1736" s="30"/>
      <c r="D1736" s="30"/>
      <c r="E1736" s="30"/>
      <c r="F1736" s="43"/>
      <c r="G1736" s="30"/>
      <c r="H1736" s="30"/>
      <c r="I1736" s="30"/>
      <c r="J1736" s="30"/>
      <c r="K1736" s="30"/>
      <c r="L1736" s="30"/>
    </row>
    <row r="1737" spans="3:12" x14ac:dyDescent="0.3">
      <c r="C1737" s="30"/>
      <c r="D1737" s="30"/>
      <c r="E1737" s="30"/>
      <c r="F1737" s="43"/>
      <c r="G1737" s="30"/>
      <c r="H1737" s="30"/>
      <c r="I1737" s="30"/>
      <c r="J1737" s="30"/>
      <c r="K1737" s="30"/>
      <c r="L1737" s="30"/>
    </row>
    <row r="1738" spans="3:12" x14ac:dyDescent="0.3">
      <c r="C1738" s="30"/>
      <c r="D1738" s="30"/>
      <c r="E1738" s="30"/>
      <c r="F1738" s="43"/>
      <c r="G1738" s="30"/>
      <c r="H1738" s="30"/>
      <c r="I1738" s="30"/>
      <c r="J1738" s="30"/>
      <c r="K1738" s="30"/>
      <c r="L1738" s="30"/>
    </row>
    <row r="1739" spans="3:12" x14ac:dyDescent="0.3">
      <c r="C1739" s="30"/>
      <c r="D1739" s="30"/>
      <c r="E1739" s="30"/>
      <c r="F1739" s="43"/>
      <c r="G1739" s="30"/>
      <c r="H1739" s="30"/>
      <c r="I1739" s="30"/>
      <c r="J1739" s="30"/>
      <c r="K1739" s="30"/>
      <c r="L1739" s="30"/>
    </row>
    <row r="1740" spans="3:12" x14ac:dyDescent="0.3">
      <c r="C1740" s="30"/>
      <c r="D1740" s="30"/>
      <c r="E1740" s="30"/>
      <c r="F1740" s="43"/>
      <c r="G1740" s="30"/>
      <c r="H1740" s="30"/>
      <c r="I1740" s="30"/>
      <c r="J1740" s="30"/>
      <c r="K1740" s="30"/>
      <c r="L1740" s="30"/>
    </row>
    <row r="1741" spans="3:12" x14ac:dyDescent="0.3">
      <c r="C1741" s="30"/>
      <c r="D1741" s="30"/>
      <c r="E1741" s="30"/>
      <c r="F1741" s="43"/>
      <c r="G1741" s="30"/>
      <c r="H1741" s="30"/>
      <c r="I1741" s="30"/>
      <c r="J1741" s="30"/>
      <c r="K1741" s="30"/>
      <c r="L1741" s="30"/>
    </row>
    <row r="1742" spans="3:12" x14ac:dyDescent="0.3">
      <c r="C1742" s="30"/>
      <c r="D1742" s="30"/>
      <c r="E1742" s="30"/>
      <c r="F1742" s="43"/>
      <c r="G1742" s="30"/>
      <c r="H1742" s="30"/>
      <c r="I1742" s="30"/>
      <c r="J1742" s="30"/>
      <c r="K1742" s="30"/>
      <c r="L1742" s="30"/>
    </row>
    <row r="1743" spans="3:12" x14ac:dyDescent="0.3">
      <c r="C1743" s="30"/>
      <c r="D1743" s="30"/>
      <c r="E1743" s="30"/>
      <c r="F1743" s="43"/>
      <c r="G1743" s="30"/>
      <c r="H1743" s="30"/>
      <c r="I1743" s="30"/>
      <c r="J1743" s="30"/>
      <c r="K1743" s="30"/>
      <c r="L1743" s="30"/>
    </row>
    <row r="1744" spans="3:12" x14ac:dyDescent="0.3">
      <c r="C1744" s="30"/>
      <c r="D1744" s="30"/>
      <c r="E1744" s="30"/>
      <c r="F1744" s="43"/>
      <c r="G1744" s="30"/>
      <c r="H1744" s="30"/>
      <c r="I1744" s="30"/>
      <c r="J1744" s="30"/>
      <c r="K1744" s="30"/>
      <c r="L1744" s="30"/>
    </row>
    <row r="1745" spans="3:12" x14ac:dyDescent="0.3">
      <c r="C1745" s="30"/>
      <c r="D1745" s="30"/>
      <c r="E1745" s="30"/>
      <c r="F1745" s="43"/>
      <c r="G1745" s="30"/>
      <c r="H1745" s="30"/>
      <c r="I1745" s="30"/>
      <c r="J1745" s="30"/>
      <c r="K1745" s="30"/>
      <c r="L1745" s="30"/>
    </row>
    <row r="1746" spans="3:12" x14ac:dyDescent="0.3">
      <c r="C1746" s="30"/>
      <c r="D1746" s="30"/>
      <c r="E1746" s="30"/>
      <c r="F1746" s="43"/>
      <c r="G1746" s="30"/>
      <c r="H1746" s="30"/>
      <c r="I1746" s="30"/>
      <c r="J1746" s="30"/>
      <c r="K1746" s="30"/>
      <c r="L1746" s="30"/>
    </row>
    <row r="1747" spans="3:12" x14ac:dyDescent="0.3">
      <c r="C1747" s="30"/>
      <c r="D1747" s="30"/>
      <c r="E1747" s="30"/>
      <c r="F1747" s="43"/>
      <c r="G1747" s="30"/>
      <c r="H1747" s="30"/>
      <c r="I1747" s="30"/>
      <c r="J1747" s="30"/>
      <c r="K1747" s="30"/>
      <c r="L1747" s="30"/>
    </row>
    <row r="1748" spans="3:12" x14ac:dyDescent="0.3">
      <c r="C1748" s="30"/>
      <c r="D1748" s="30"/>
      <c r="E1748" s="30"/>
      <c r="F1748" s="43"/>
      <c r="G1748" s="30"/>
      <c r="H1748" s="30"/>
      <c r="I1748" s="30"/>
      <c r="J1748" s="30"/>
      <c r="K1748" s="30"/>
      <c r="L1748" s="30"/>
    </row>
    <row r="1749" spans="3:12" x14ac:dyDescent="0.3">
      <c r="C1749" s="30"/>
      <c r="D1749" s="30"/>
      <c r="E1749" s="30"/>
      <c r="F1749" s="43"/>
      <c r="G1749" s="30"/>
      <c r="H1749" s="30"/>
      <c r="I1749" s="30"/>
      <c r="J1749" s="30"/>
      <c r="K1749" s="30"/>
      <c r="L1749" s="30"/>
    </row>
    <row r="1750" spans="3:12" x14ac:dyDescent="0.3">
      <c r="C1750" s="30"/>
      <c r="D1750" s="30"/>
      <c r="E1750" s="30"/>
      <c r="F1750" s="43"/>
      <c r="G1750" s="30"/>
      <c r="H1750" s="30"/>
      <c r="I1750" s="30"/>
      <c r="J1750" s="30"/>
      <c r="K1750" s="30"/>
      <c r="L1750" s="30"/>
    </row>
    <row r="1751" spans="3:12" x14ac:dyDescent="0.3">
      <c r="C1751" s="30"/>
      <c r="D1751" s="30"/>
      <c r="E1751" s="30"/>
      <c r="F1751" s="43"/>
      <c r="G1751" s="30"/>
      <c r="H1751" s="30"/>
      <c r="I1751" s="30"/>
      <c r="J1751" s="30"/>
      <c r="K1751" s="30"/>
      <c r="L1751" s="30"/>
    </row>
    <row r="1752" spans="3:12" x14ac:dyDescent="0.3">
      <c r="C1752" s="30"/>
      <c r="D1752" s="30"/>
      <c r="E1752" s="30"/>
      <c r="F1752" s="43"/>
      <c r="G1752" s="30"/>
      <c r="H1752" s="30"/>
      <c r="I1752" s="30"/>
      <c r="J1752" s="30"/>
      <c r="K1752" s="30"/>
      <c r="L1752" s="30"/>
    </row>
    <row r="1753" spans="3:12" x14ac:dyDescent="0.3">
      <c r="C1753" s="30"/>
      <c r="D1753" s="30"/>
      <c r="E1753" s="30"/>
      <c r="F1753" s="43"/>
      <c r="G1753" s="30"/>
      <c r="H1753" s="30"/>
      <c r="I1753" s="30"/>
      <c r="J1753" s="30"/>
      <c r="K1753" s="30"/>
      <c r="L1753" s="30"/>
    </row>
    <row r="1754" spans="3:12" x14ac:dyDescent="0.3">
      <c r="C1754" s="30"/>
      <c r="D1754" s="30"/>
      <c r="E1754" s="30"/>
      <c r="F1754" s="43"/>
      <c r="G1754" s="30"/>
      <c r="H1754" s="30"/>
      <c r="I1754" s="30"/>
      <c r="J1754" s="30"/>
      <c r="K1754" s="30"/>
      <c r="L1754" s="30"/>
    </row>
    <row r="1755" spans="3:12" x14ac:dyDescent="0.3">
      <c r="C1755" s="30"/>
      <c r="D1755" s="30"/>
      <c r="E1755" s="30"/>
      <c r="F1755" s="43"/>
      <c r="G1755" s="30"/>
      <c r="H1755" s="30"/>
      <c r="I1755" s="30"/>
      <c r="J1755" s="30"/>
      <c r="K1755" s="30"/>
      <c r="L1755" s="30"/>
    </row>
    <row r="1756" spans="3:12" x14ac:dyDescent="0.3">
      <c r="C1756" s="30"/>
      <c r="D1756" s="30"/>
      <c r="E1756" s="30"/>
      <c r="F1756" s="43"/>
      <c r="G1756" s="30"/>
      <c r="H1756" s="30"/>
      <c r="I1756" s="30"/>
      <c r="J1756" s="30"/>
      <c r="K1756" s="30"/>
      <c r="L1756" s="30"/>
    </row>
    <row r="1757" spans="3:12" x14ac:dyDescent="0.3">
      <c r="C1757" s="30"/>
      <c r="D1757" s="30"/>
      <c r="E1757" s="30"/>
      <c r="F1757" s="43"/>
      <c r="G1757" s="30"/>
      <c r="H1757" s="30"/>
      <c r="I1757" s="30"/>
      <c r="J1757" s="30"/>
      <c r="K1757" s="30"/>
      <c r="L1757" s="30"/>
    </row>
    <row r="1758" spans="3:12" x14ac:dyDescent="0.3">
      <c r="C1758" s="30"/>
      <c r="D1758" s="30"/>
      <c r="E1758" s="30"/>
      <c r="F1758" s="43"/>
      <c r="G1758" s="30"/>
      <c r="H1758" s="30"/>
      <c r="I1758" s="30"/>
      <c r="J1758" s="30"/>
      <c r="K1758" s="30"/>
      <c r="L1758" s="30"/>
    </row>
    <row r="1759" spans="3:12" x14ac:dyDescent="0.3">
      <c r="C1759" s="30"/>
      <c r="D1759" s="30"/>
      <c r="E1759" s="30"/>
      <c r="F1759" s="43"/>
      <c r="G1759" s="30"/>
      <c r="H1759" s="30"/>
      <c r="I1759" s="30"/>
      <c r="J1759" s="30"/>
      <c r="K1759" s="30"/>
      <c r="L1759" s="30"/>
    </row>
    <row r="1760" spans="3:12" x14ac:dyDescent="0.3">
      <c r="C1760" s="30"/>
      <c r="D1760" s="30"/>
      <c r="E1760" s="30"/>
      <c r="F1760" s="43"/>
      <c r="G1760" s="30"/>
      <c r="H1760" s="30"/>
      <c r="I1760" s="30"/>
      <c r="J1760" s="30"/>
      <c r="K1760" s="30"/>
      <c r="L1760" s="30"/>
    </row>
    <row r="1761" spans="3:12" x14ac:dyDescent="0.3">
      <c r="C1761" s="30"/>
      <c r="D1761" s="30"/>
      <c r="E1761" s="30"/>
      <c r="F1761" s="43"/>
      <c r="G1761" s="30"/>
      <c r="H1761" s="30"/>
      <c r="I1761" s="30"/>
      <c r="J1761" s="30"/>
      <c r="K1761" s="30"/>
      <c r="L1761" s="30"/>
    </row>
    <row r="1762" spans="3:12" x14ac:dyDescent="0.3">
      <c r="C1762" s="30"/>
      <c r="D1762" s="30"/>
      <c r="E1762" s="30"/>
      <c r="F1762" s="43"/>
      <c r="G1762" s="30"/>
      <c r="H1762" s="30"/>
      <c r="I1762" s="30"/>
      <c r="J1762" s="30"/>
      <c r="K1762" s="30"/>
      <c r="L1762" s="30"/>
    </row>
    <row r="1763" spans="3:12" x14ac:dyDescent="0.3">
      <c r="C1763" s="30"/>
      <c r="D1763" s="30"/>
      <c r="E1763" s="30"/>
      <c r="F1763" s="43"/>
      <c r="G1763" s="30"/>
      <c r="H1763" s="30"/>
      <c r="I1763" s="30"/>
      <c r="J1763" s="30"/>
      <c r="K1763" s="30"/>
      <c r="L1763" s="30"/>
    </row>
    <row r="1764" spans="3:12" x14ac:dyDescent="0.3">
      <c r="C1764" s="30"/>
      <c r="D1764" s="30"/>
      <c r="E1764" s="30"/>
      <c r="F1764" s="43"/>
      <c r="G1764" s="30"/>
      <c r="H1764" s="30"/>
      <c r="I1764" s="30"/>
      <c r="J1764" s="30"/>
      <c r="K1764" s="30"/>
      <c r="L1764" s="30"/>
    </row>
    <row r="1765" spans="3:12" x14ac:dyDescent="0.3">
      <c r="C1765" s="30"/>
      <c r="D1765" s="30"/>
      <c r="E1765" s="30"/>
      <c r="F1765" s="43"/>
      <c r="G1765" s="30"/>
      <c r="H1765" s="30"/>
      <c r="I1765" s="30"/>
      <c r="J1765" s="30"/>
      <c r="K1765" s="30"/>
      <c r="L1765" s="30"/>
    </row>
    <row r="1766" spans="3:12" x14ac:dyDescent="0.3">
      <c r="C1766" s="30"/>
      <c r="D1766" s="30"/>
      <c r="E1766" s="30"/>
      <c r="F1766" s="43"/>
      <c r="G1766" s="30"/>
      <c r="H1766" s="30"/>
      <c r="I1766" s="30"/>
      <c r="J1766" s="30"/>
      <c r="K1766" s="30"/>
      <c r="L1766" s="30"/>
    </row>
    <row r="1767" spans="3:12" x14ac:dyDescent="0.3">
      <c r="C1767" s="30"/>
      <c r="D1767" s="30"/>
      <c r="E1767" s="30"/>
      <c r="F1767" s="43"/>
      <c r="G1767" s="30"/>
      <c r="H1767" s="30"/>
      <c r="I1767" s="30"/>
      <c r="J1767" s="30"/>
      <c r="K1767" s="30"/>
      <c r="L1767" s="30"/>
    </row>
    <row r="1768" spans="3:12" x14ac:dyDescent="0.3">
      <c r="C1768" s="30"/>
      <c r="D1768" s="30"/>
      <c r="E1768" s="30"/>
      <c r="F1768" s="43"/>
      <c r="G1768" s="30"/>
      <c r="H1768" s="30"/>
      <c r="I1768" s="30"/>
      <c r="J1768" s="30"/>
      <c r="K1768" s="30"/>
      <c r="L1768" s="30"/>
    </row>
    <row r="1769" spans="3:12" x14ac:dyDescent="0.3">
      <c r="C1769" s="30"/>
      <c r="D1769" s="30"/>
      <c r="E1769" s="30"/>
      <c r="F1769" s="43"/>
      <c r="G1769" s="30"/>
      <c r="H1769" s="30"/>
      <c r="I1769" s="30"/>
      <c r="J1769" s="30"/>
      <c r="K1769" s="30"/>
      <c r="L1769" s="30"/>
    </row>
    <row r="1770" spans="3:12" x14ac:dyDescent="0.3">
      <c r="C1770" s="30"/>
      <c r="D1770" s="30"/>
      <c r="E1770" s="30"/>
      <c r="F1770" s="43"/>
      <c r="G1770" s="30"/>
      <c r="H1770" s="30"/>
      <c r="I1770" s="30"/>
      <c r="J1770" s="30"/>
      <c r="K1770" s="30"/>
      <c r="L1770" s="30"/>
    </row>
    <row r="1771" spans="3:12" x14ac:dyDescent="0.3">
      <c r="C1771" s="30"/>
      <c r="D1771" s="30"/>
      <c r="E1771" s="30"/>
      <c r="F1771" s="43"/>
      <c r="G1771" s="30"/>
      <c r="H1771" s="30"/>
      <c r="I1771" s="30"/>
      <c r="J1771" s="30"/>
      <c r="K1771" s="30"/>
      <c r="L1771" s="30"/>
    </row>
    <row r="1772" spans="3:12" x14ac:dyDescent="0.3">
      <c r="C1772" s="30"/>
      <c r="D1772" s="30"/>
      <c r="E1772" s="30"/>
      <c r="F1772" s="43"/>
      <c r="G1772" s="30"/>
      <c r="H1772" s="30"/>
      <c r="I1772" s="30"/>
      <c r="J1772" s="30"/>
      <c r="K1772" s="30"/>
      <c r="L1772" s="30"/>
    </row>
    <row r="1773" spans="3:12" x14ac:dyDescent="0.3">
      <c r="C1773" s="30"/>
      <c r="D1773" s="30"/>
      <c r="E1773" s="30"/>
      <c r="F1773" s="43"/>
      <c r="G1773" s="30"/>
      <c r="H1773" s="30"/>
      <c r="I1773" s="30"/>
      <c r="J1773" s="30"/>
      <c r="K1773" s="30"/>
      <c r="L1773" s="30"/>
    </row>
    <row r="1774" spans="3:12" x14ac:dyDescent="0.3">
      <c r="C1774" s="30"/>
      <c r="D1774" s="30"/>
      <c r="E1774" s="30"/>
      <c r="F1774" s="43"/>
      <c r="G1774" s="30"/>
      <c r="H1774" s="30"/>
      <c r="I1774" s="30"/>
      <c r="J1774" s="30"/>
      <c r="K1774" s="30"/>
      <c r="L1774" s="30"/>
    </row>
    <row r="1775" spans="3:12" x14ac:dyDescent="0.3">
      <c r="C1775" s="30"/>
      <c r="D1775" s="30"/>
      <c r="E1775" s="30"/>
      <c r="F1775" s="43"/>
      <c r="G1775" s="30"/>
      <c r="H1775" s="30"/>
      <c r="I1775" s="30"/>
      <c r="J1775" s="30"/>
      <c r="K1775" s="30"/>
      <c r="L1775" s="30"/>
    </row>
    <row r="1776" spans="3:12" x14ac:dyDescent="0.3">
      <c r="C1776" s="30"/>
      <c r="D1776" s="30"/>
      <c r="E1776" s="30"/>
      <c r="F1776" s="43"/>
      <c r="G1776" s="30"/>
      <c r="H1776" s="30"/>
      <c r="I1776" s="30"/>
      <c r="J1776" s="30"/>
      <c r="K1776" s="30"/>
      <c r="L1776" s="30"/>
    </row>
    <row r="1777" spans="3:12" x14ac:dyDescent="0.3">
      <c r="C1777" s="30"/>
      <c r="D1777" s="30"/>
      <c r="E1777" s="30"/>
      <c r="F1777" s="43"/>
      <c r="G1777" s="30"/>
      <c r="H1777" s="30"/>
      <c r="I1777" s="30"/>
      <c r="J1777" s="30"/>
      <c r="K1777" s="30"/>
      <c r="L1777" s="30"/>
    </row>
    <row r="1778" spans="3:12" x14ac:dyDescent="0.3">
      <c r="C1778" s="30"/>
      <c r="D1778" s="30"/>
      <c r="E1778" s="30"/>
      <c r="F1778" s="43"/>
      <c r="G1778" s="30"/>
      <c r="H1778" s="30"/>
      <c r="I1778" s="30"/>
      <c r="J1778" s="30"/>
      <c r="K1778" s="30"/>
      <c r="L1778" s="30"/>
    </row>
    <row r="1779" spans="3:12" x14ac:dyDescent="0.3">
      <c r="C1779" s="30"/>
      <c r="D1779" s="30"/>
      <c r="E1779" s="30"/>
      <c r="F1779" s="43"/>
      <c r="G1779" s="30"/>
      <c r="H1779" s="30"/>
      <c r="I1779" s="30"/>
      <c r="J1779" s="30"/>
      <c r="K1779" s="30"/>
      <c r="L1779" s="30"/>
    </row>
    <row r="1780" spans="3:12" x14ac:dyDescent="0.3">
      <c r="C1780" s="30"/>
      <c r="D1780" s="30"/>
      <c r="E1780" s="30"/>
      <c r="F1780" s="43"/>
      <c r="G1780" s="30"/>
      <c r="H1780" s="30"/>
      <c r="I1780" s="30"/>
      <c r="J1780" s="30"/>
      <c r="K1780" s="30"/>
      <c r="L1780" s="30"/>
    </row>
    <row r="1781" spans="3:12" x14ac:dyDescent="0.3">
      <c r="C1781" s="30"/>
      <c r="D1781" s="30"/>
      <c r="E1781" s="30"/>
      <c r="F1781" s="43"/>
      <c r="G1781" s="30"/>
      <c r="H1781" s="30"/>
      <c r="I1781" s="30"/>
      <c r="J1781" s="30"/>
      <c r="K1781" s="30"/>
      <c r="L1781" s="30"/>
    </row>
    <row r="1782" spans="3:12" x14ac:dyDescent="0.3">
      <c r="C1782" s="30"/>
      <c r="D1782" s="30"/>
      <c r="E1782" s="30"/>
      <c r="F1782" s="43"/>
      <c r="G1782" s="30"/>
      <c r="H1782" s="30"/>
      <c r="I1782" s="30"/>
      <c r="J1782" s="30"/>
      <c r="K1782" s="30"/>
      <c r="L1782" s="30"/>
    </row>
    <row r="1783" spans="3:12" x14ac:dyDescent="0.3">
      <c r="C1783" s="30"/>
      <c r="D1783" s="30"/>
      <c r="E1783" s="30"/>
      <c r="F1783" s="43"/>
      <c r="G1783" s="30"/>
      <c r="H1783" s="30"/>
      <c r="I1783" s="30"/>
      <c r="J1783" s="30"/>
      <c r="K1783" s="30"/>
      <c r="L1783" s="30"/>
    </row>
    <row r="1784" spans="3:12" x14ac:dyDescent="0.3">
      <c r="C1784" s="30"/>
      <c r="D1784" s="30"/>
      <c r="E1784" s="30"/>
      <c r="F1784" s="43"/>
      <c r="G1784" s="30"/>
      <c r="H1784" s="30"/>
      <c r="I1784" s="30"/>
      <c r="J1784" s="30"/>
      <c r="K1784" s="30"/>
      <c r="L1784" s="30"/>
    </row>
    <row r="1785" spans="3:12" x14ac:dyDescent="0.3">
      <c r="C1785" s="30"/>
      <c r="D1785" s="30"/>
      <c r="E1785" s="30"/>
      <c r="F1785" s="43"/>
      <c r="G1785" s="30"/>
      <c r="H1785" s="30"/>
      <c r="I1785" s="30"/>
      <c r="J1785" s="30"/>
      <c r="K1785" s="30"/>
      <c r="L1785" s="30"/>
    </row>
    <row r="1786" spans="3:12" x14ac:dyDescent="0.3">
      <c r="C1786" s="30"/>
      <c r="D1786" s="30"/>
      <c r="E1786" s="30"/>
      <c r="F1786" s="43"/>
      <c r="G1786" s="30"/>
      <c r="H1786" s="30"/>
      <c r="I1786" s="30"/>
      <c r="J1786" s="30"/>
      <c r="K1786" s="30"/>
      <c r="L1786" s="30"/>
    </row>
    <row r="1787" spans="3:12" x14ac:dyDescent="0.3">
      <c r="C1787" s="30"/>
      <c r="D1787" s="30"/>
      <c r="E1787" s="30"/>
      <c r="F1787" s="43"/>
      <c r="G1787" s="30"/>
      <c r="H1787" s="30"/>
      <c r="I1787" s="30"/>
      <c r="J1787" s="30"/>
      <c r="K1787" s="30"/>
      <c r="L1787" s="30"/>
    </row>
    <row r="1788" spans="3:12" x14ac:dyDescent="0.3">
      <c r="C1788" s="30"/>
      <c r="D1788" s="30"/>
      <c r="E1788" s="30"/>
      <c r="F1788" s="43"/>
      <c r="G1788" s="30"/>
      <c r="H1788" s="30"/>
      <c r="I1788" s="30"/>
      <c r="J1788" s="30"/>
      <c r="K1788" s="30"/>
      <c r="L1788" s="30"/>
    </row>
    <row r="1789" spans="3:12" x14ac:dyDescent="0.3">
      <c r="C1789" s="30"/>
      <c r="D1789" s="30"/>
      <c r="E1789" s="30"/>
      <c r="F1789" s="43"/>
      <c r="G1789" s="30"/>
      <c r="H1789" s="30"/>
      <c r="I1789" s="30"/>
      <c r="J1789" s="30"/>
      <c r="K1789" s="30"/>
      <c r="L1789" s="30"/>
    </row>
    <row r="1790" spans="3:12" x14ac:dyDescent="0.3">
      <c r="C1790" s="30"/>
      <c r="D1790" s="30"/>
      <c r="E1790" s="30"/>
      <c r="F1790" s="43"/>
      <c r="G1790" s="30"/>
      <c r="H1790" s="30"/>
      <c r="I1790" s="30"/>
      <c r="J1790" s="30"/>
      <c r="K1790" s="30"/>
      <c r="L1790" s="30"/>
    </row>
    <row r="1791" spans="3:12" x14ac:dyDescent="0.3">
      <c r="C1791" s="30"/>
      <c r="D1791" s="30"/>
      <c r="E1791" s="30"/>
      <c r="F1791" s="43"/>
      <c r="G1791" s="30"/>
      <c r="H1791" s="30"/>
      <c r="I1791" s="30"/>
      <c r="J1791" s="30"/>
      <c r="K1791" s="30"/>
      <c r="L1791" s="30"/>
    </row>
    <row r="1792" spans="3:12" x14ac:dyDescent="0.3">
      <c r="C1792" s="30"/>
      <c r="D1792" s="30"/>
      <c r="E1792" s="30"/>
      <c r="F1792" s="43"/>
      <c r="G1792" s="30"/>
      <c r="H1792" s="30"/>
      <c r="I1792" s="30"/>
      <c r="J1792" s="30"/>
      <c r="K1792" s="30"/>
      <c r="L1792" s="30"/>
    </row>
    <row r="1793" spans="3:12" x14ac:dyDescent="0.3">
      <c r="C1793" s="30"/>
      <c r="D1793" s="30"/>
      <c r="E1793" s="30"/>
      <c r="F1793" s="43"/>
      <c r="G1793" s="30"/>
      <c r="H1793" s="30"/>
      <c r="I1793" s="30"/>
      <c r="J1793" s="30"/>
      <c r="K1793" s="30"/>
      <c r="L1793" s="30"/>
    </row>
    <row r="1794" spans="3:12" x14ac:dyDescent="0.3">
      <c r="C1794" s="30"/>
      <c r="D1794" s="30"/>
      <c r="E1794" s="30"/>
      <c r="F1794" s="43"/>
      <c r="G1794" s="30"/>
      <c r="H1794" s="30"/>
      <c r="I1794" s="30"/>
      <c r="J1794" s="30"/>
      <c r="K1794" s="30"/>
      <c r="L1794" s="30"/>
    </row>
    <row r="1795" spans="3:12" x14ac:dyDescent="0.3">
      <c r="C1795" s="30"/>
      <c r="D1795" s="30"/>
      <c r="E1795" s="30"/>
      <c r="F1795" s="43"/>
      <c r="G1795" s="30"/>
      <c r="H1795" s="30"/>
      <c r="I1795" s="30"/>
      <c r="J1795" s="30"/>
      <c r="K1795" s="30"/>
      <c r="L1795" s="30"/>
    </row>
    <row r="1796" spans="3:12" x14ac:dyDescent="0.3">
      <c r="C1796" s="30"/>
      <c r="D1796" s="30"/>
      <c r="E1796" s="30"/>
      <c r="F1796" s="43"/>
      <c r="G1796" s="30"/>
      <c r="H1796" s="30"/>
      <c r="I1796" s="30"/>
      <c r="J1796" s="30"/>
      <c r="K1796" s="30"/>
      <c r="L1796" s="30"/>
    </row>
    <row r="1797" spans="3:12" x14ac:dyDescent="0.3">
      <c r="C1797" s="30"/>
      <c r="D1797" s="30"/>
      <c r="E1797" s="30"/>
      <c r="F1797" s="43"/>
      <c r="G1797" s="30"/>
      <c r="H1797" s="30"/>
      <c r="I1797" s="30"/>
      <c r="J1797" s="30"/>
      <c r="K1797" s="30"/>
      <c r="L1797" s="30"/>
    </row>
    <row r="1798" spans="3:12" x14ac:dyDescent="0.3">
      <c r="C1798" s="30"/>
      <c r="D1798" s="30"/>
      <c r="E1798" s="30"/>
      <c r="F1798" s="43"/>
      <c r="G1798" s="30"/>
      <c r="H1798" s="30"/>
      <c r="I1798" s="30"/>
      <c r="J1798" s="30"/>
      <c r="K1798" s="30"/>
      <c r="L1798" s="30"/>
    </row>
    <row r="1799" spans="3:12" x14ac:dyDescent="0.3">
      <c r="C1799" s="30"/>
      <c r="D1799" s="30"/>
      <c r="E1799" s="30"/>
      <c r="F1799" s="43"/>
      <c r="G1799" s="30"/>
      <c r="H1799" s="30"/>
      <c r="I1799" s="30"/>
      <c r="J1799" s="30"/>
      <c r="K1799" s="30"/>
      <c r="L1799" s="30"/>
    </row>
    <row r="1800" spans="3:12" x14ac:dyDescent="0.3">
      <c r="C1800" s="30"/>
      <c r="D1800" s="30"/>
      <c r="E1800" s="30"/>
      <c r="F1800" s="43"/>
      <c r="G1800" s="30"/>
      <c r="H1800" s="30"/>
      <c r="I1800" s="30"/>
      <c r="J1800" s="30"/>
      <c r="K1800" s="30"/>
      <c r="L1800" s="30"/>
    </row>
    <row r="1801" spans="3:12" x14ac:dyDescent="0.3">
      <c r="C1801" s="30"/>
      <c r="D1801" s="30"/>
      <c r="E1801" s="30"/>
      <c r="F1801" s="43"/>
      <c r="G1801" s="30"/>
      <c r="H1801" s="30"/>
      <c r="I1801" s="30"/>
      <c r="J1801" s="30"/>
      <c r="K1801" s="30"/>
      <c r="L1801" s="30"/>
    </row>
    <row r="1802" spans="3:12" x14ac:dyDescent="0.3">
      <c r="C1802" s="30"/>
      <c r="D1802" s="30"/>
      <c r="E1802" s="30"/>
      <c r="F1802" s="43"/>
      <c r="G1802" s="30"/>
      <c r="H1802" s="30"/>
      <c r="I1802" s="30"/>
      <c r="J1802" s="30"/>
      <c r="K1802" s="30"/>
      <c r="L1802" s="30"/>
    </row>
    <row r="1803" spans="3:12" x14ac:dyDescent="0.3">
      <c r="C1803" s="30"/>
      <c r="D1803" s="30"/>
      <c r="E1803" s="30"/>
      <c r="F1803" s="43"/>
      <c r="G1803" s="30"/>
      <c r="H1803" s="30"/>
      <c r="I1803" s="30"/>
      <c r="J1803" s="30"/>
      <c r="K1803" s="30"/>
      <c r="L1803" s="30"/>
    </row>
    <row r="1804" spans="3:12" x14ac:dyDescent="0.3">
      <c r="C1804" s="30"/>
      <c r="D1804" s="30"/>
      <c r="E1804" s="30"/>
      <c r="F1804" s="43"/>
      <c r="G1804" s="30"/>
      <c r="H1804" s="30"/>
      <c r="I1804" s="30"/>
      <c r="J1804" s="30"/>
      <c r="K1804" s="30"/>
      <c r="L1804" s="30"/>
    </row>
    <row r="1805" spans="3:12" x14ac:dyDescent="0.3">
      <c r="C1805" s="30"/>
      <c r="D1805" s="30"/>
      <c r="E1805" s="30"/>
      <c r="F1805" s="43"/>
      <c r="G1805" s="30"/>
      <c r="H1805" s="30"/>
      <c r="I1805" s="30"/>
      <c r="J1805" s="30"/>
      <c r="K1805" s="30"/>
      <c r="L1805" s="30"/>
    </row>
    <row r="1806" spans="3:12" x14ac:dyDescent="0.3">
      <c r="C1806" s="30"/>
      <c r="D1806" s="30"/>
      <c r="E1806" s="30"/>
      <c r="F1806" s="43"/>
      <c r="G1806" s="30"/>
      <c r="H1806" s="30"/>
      <c r="I1806" s="30"/>
      <c r="J1806" s="30"/>
      <c r="K1806" s="30"/>
      <c r="L1806" s="30"/>
    </row>
    <row r="1807" spans="3:12" x14ac:dyDescent="0.3">
      <c r="C1807" s="30"/>
      <c r="D1807" s="30"/>
      <c r="E1807" s="30"/>
      <c r="F1807" s="43"/>
      <c r="G1807" s="30"/>
      <c r="H1807" s="30"/>
      <c r="I1807" s="30"/>
      <c r="J1807" s="30"/>
      <c r="K1807" s="30"/>
      <c r="L1807" s="30"/>
    </row>
    <row r="1808" spans="3:12" x14ac:dyDescent="0.3">
      <c r="C1808" s="30"/>
      <c r="D1808" s="30"/>
      <c r="E1808" s="30"/>
      <c r="F1808" s="43"/>
      <c r="G1808" s="30"/>
      <c r="H1808" s="30"/>
      <c r="I1808" s="30"/>
      <c r="J1808" s="30"/>
      <c r="K1808" s="30"/>
      <c r="L1808" s="30"/>
    </row>
    <row r="1809" spans="3:12" x14ac:dyDescent="0.3">
      <c r="C1809" s="30"/>
      <c r="D1809" s="30"/>
      <c r="E1809" s="30"/>
      <c r="F1809" s="43"/>
      <c r="G1809" s="30"/>
      <c r="H1809" s="30"/>
      <c r="I1809" s="30"/>
      <c r="J1809" s="30"/>
      <c r="K1809" s="30"/>
      <c r="L1809" s="30"/>
    </row>
    <row r="1810" spans="3:12" x14ac:dyDescent="0.3">
      <c r="C1810" s="30"/>
      <c r="D1810" s="30"/>
      <c r="E1810" s="30"/>
      <c r="F1810" s="43"/>
      <c r="G1810" s="30"/>
      <c r="H1810" s="30"/>
      <c r="I1810" s="30"/>
      <c r="J1810" s="30"/>
      <c r="K1810" s="30"/>
      <c r="L1810" s="30"/>
    </row>
    <row r="1811" spans="3:12" x14ac:dyDescent="0.3">
      <c r="C1811" s="30"/>
      <c r="D1811" s="30"/>
      <c r="E1811" s="30"/>
      <c r="F1811" s="43"/>
      <c r="G1811" s="30"/>
      <c r="H1811" s="30"/>
      <c r="I1811" s="30"/>
      <c r="J1811" s="30"/>
      <c r="K1811" s="30"/>
      <c r="L1811" s="30"/>
    </row>
    <row r="1812" spans="3:12" x14ac:dyDescent="0.3">
      <c r="C1812" s="30"/>
      <c r="D1812" s="30"/>
      <c r="E1812" s="30"/>
      <c r="F1812" s="43"/>
      <c r="G1812" s="30"/>
      <c r="H1812" s="30"/>
      <c r="I1812" s="30"/>
      <c r="J1812" s="30"/>
      <c r="K1812" s="30"/>
      <c r="L1812" s="30"/>
    </row>
    <row r="1813" spans="3:12" x14ac:dyDescent="0.3">
      <c r="C1813" s="30"/>
      <c r="D1813" s="30"/>
      <c r="E1813" s="30"/>
      <c r="F1813" s="43"/>
      <c r="G1813" s="30"/>
      <c r="H1813" s="30"/>
      <c r="I1813" s="30"/>
      <c r="J1813" s="30"/>
      <c r="K1813" s="30"/>
      <c r="L1813" s="30"/>
    </row>
    <row r="1814" spans="3:12" x14ac:dyDescent="0.3">
      <c r="C1814" s="30"/>
      <c r="D1814" s="30"/>
      <c r="E1814" s="30"/>
      <c r="F1814" s="43"/>
      <c r="G1814" s="30"/>
      <c r="H1814" s="30"/>
      <c r="I1814" s="30"/>
      <c r="J1814" s="30"/>
      <c r="K1814" s="30"/>
      <c r="L1814" s="30"/>
    </row>
    <row r="1815" spans="3:12" x14ac:dyDescent="0.3">
      <c r="C1815" s="30"/>
      <c r="D1815" s="30"/>
      <c r="E1815" s="30"/>
      <c r="F1815" s="43"/>
      <c r="G1815" s="30"/>
      <c r="H1815" s="30"/>
      <c r="I1815" s="30"/>
      <c r="J1815" s="30"/>
      <c r="K1815" s="30"/>
      <c r="L1815" s="30"/>
    </row>
    <row r="1816" spans="3:12" x14ac:dyDescent="0.3">
      <c r="C1816" s="30"/>
      <c r="D1816" s="30"/>
      <c r="E1816" s="30"/>
      <c r="F1816" s="43"/>
      <c r="G1816" s="30"/>
      <c r="H1816" s="30"/>
      <c r="I1816" s="30"/>
      <c r="J1816" s="30"/>
      <c r="K1816" s="30"/>
      <c r="L1816" s="30"/>
    </row>
    <row r="1817" spans="3:12" x14ac:dyDescent="0.3">
      <c r="C1817" s="30"/>
      <c r="D1817" s="30"/>
      <c r="E1817" s="30"/>
      <c r="F1817" s="43"/>
      <c r="G1817" s="30"/>
      <c r="H1817" s="30"/>
      <c r="I1817" s="30"/>
      <c r="J1817" s="30"/>
      <c r="K1817" s="30"/>
      <c r="L1817" s="30"/>
    </row>
    <row r="1818" spans="3:12" x14ac:dyDescent="0.3">
      <c r="C1818" s="30"/>
      <c r="D1818" s="30"/>
      <c r="E1818" s="30"/>
      <c r="F1818" s="43"/>
      <c r="G1818" s="30"/>
      <c r="H1818" s="30"/>
      <c r="I1818" s="30"/>
      <c r="J1818" s="30"/>
      <c r="K1818" s="30"/>
      <c r="L1818" s="30"/>
    </row>
    <row r="1819" spans="3:12" x14ac:dyDescent="0.3">
      <c r="C1819" s="30"/>
      <c r="D1819" s="30"/>
      <c r="E1819" s="30"/>
      <c r="F1819" s="43"/>
      <c r="G1819" s="30"/>
      <c r="H1819" s="30"/>
      <c r="I1819" s="30"/>
      <c r="J1819" s="30"/>
      <c r="K1819" s="30"/>
      <c r="L1819" s="30"/>
    </row>
    <row r="1820" spans="3:12" x14ac:dyDescent="0.3">
      <c r="C1820" s="30"/>
      <c r="D1820" s="30"/>
      <c r="E1820" s="30"/>
      <c r="F1820" s="43"/>
      <c r="G1820" s="30"/>
      <c r="H1820" s="30"/>
      <c r="I1820" s="30"/>
      <c r="J1820" s="30"/>
      <c r="K1820" s="30"/>
      <c r="L1820" s="30"/>
    </row>
    <row r="1821" spans="3:12" x14ac:dyDescent="0.3">
      <c r="C1821" s="30"/>
      <c r="D1821" s="30"/>
      <c r="E1821" s="30"/>
      <c r="F1821" s="43"/>
      <c r="G1821" s="30"/>
      <c r="H1821" s="30"/>
      <c r="I1821" s="30"/>
      <c r="J1821" s="30"/>
      <c r="K1821" s="30"/>
      <c r="L1821" s="30"/>
    </row>
    <row r="1822" spans="3:12" x14ac:dyDescent="0.3">
      <c r="C1822" s="30"/>
      <c r="D1822" s="30"/>
      <c r="E1822" s="30"/>
      <c r="F1822" s="43"/>
      <c r="G1822" s="30"/>
      <c r="H1822" s="30"/>
      <c r="I1822" s="30"/>
      <c r="J1822" s="30"/>
      <c r="K1822" s="30"/>
      <c r="L1822" s="30"/>
    </row>
    <row r="1823" spans="3:12" x14ac:dyDescent="0.3">
      <c r="C1823" s="30"/>
      <c r="D1823" s="30"/>
      <c r="E1823" s="30"/>
      <c r="F1823" s="43"/>
      <c r="G1823" s="30"/>
      <c r="H1823" s="30"/>
      <c r="I1823" s="30"/>
      <c r="J1823" s="30"/>
      <c r="K1823" s="30"/>
      <c r="L1823" s="30"/>
    </row>
    <row r="1824" spans="3:12" x14ac:dyDescent="0.3">
      <c r="C1824" s="30"/>
      <c r="D1824" s="30"/>
      <c r="E1824" s="30"/>
      <c r="F1824" s="43"/>
      <c r="G1824" s="30"/>
      <c r="H1824" s="30"/>
      <c r="I1824" s="30"/>
      <c r="J1824" s="30"/>
      <c r="K1824" s="30"/>
      <c r="L1824" s="30"/>
    </row>
    <row r="1825" spans="3:12" x14ac:dyDescent="0.3">
      <c r="C1825" s="30"/>
      <c r="D1825" s="30"/>
      <c r="E1825" s="30"/>
      <c r="F1825" s="43"/>
      <c r="G1825" s="30"/>
      <c r="H1825" s="30"/>
      <c r="I1825" s="30"/>
      <c r="J1825" s="30"/>
      <c r="K1825" s="30"/>
      <c r="L1825" s="30"/>
    </row>
    <row r="1826" spans="3:12" x14ac:dyDescent="0.3">
      <c r="C1826" s="30"/>
      <c r="D1826" s="30"/>
      <c r="E1826" s="30"/>
      <c r="F1826" s="43"/>
      <c r="G1826" s="30"/>
      <c r="H1826" s="30"/>
      <c r="I1826" s="30"/>
      <c r="J1826" s="30"/>
      <c r="K1826" s="30"/>
      <c r="L1826" s="30"/>
    </row>
    <row r="1827" spans="3:12" x14ac:dyDescent="0.3">
      <c r="C1827" s="30"/>
      <c r="D1827" s="30"/>
      <c r="E1827" s="30"/>
      <c r="F1827" s="43"/>
      <c r="G1827" s="30"/>
      <c r="H1827" s="30"/>
      <c r="I1827" s="30"/>
      <c r="J1827" s="30"/>
      <c r="K1827" s="30"/>
      <c r="L1827" s="30"/>
    </row>
    <row r="1828" spans="3:12" x14ac:dyDescent="0.3">
      <c r="C1828" s="30"/>
      <c r="D1828" s="30"/>
      <c r="E1828" s="30"/>
      <c r="F1828" s="43"/>
      <c r="G1828" s="30"/>
      <c r="H1828" s="30"/>
      <c r="I1828" s="30"/>
      <c r="J1828" s="30"/>
      <c r="K1828" s="30"/>
      <c r="L1828" s="30"/>
    </row>
    <row r="1829" spans="3:12" x14ac:dyDescent="0.3">
      <c r="C1829" s="30"/>
      <c r="D1829" s="30"/>
      <c r="E1829" s="30"/>
      <c r="F1829" s="43"/>
      <c r="G1829" s="30"/>
      <c r="H1829" s="30"/>
      <c r="I1829" s="30"/>
      <c r="J1829" s="30"/>
      <c r="K1829" s="30"/>
      <c r="L1829" s="30"/>
    </row>
    <row r="1830" spans="3:12" x14ac:dyDescent="0.3">
      <c r="C1830" s="30"/>
      <c r="D1830" s="30"/>
      <c r="E1830" s="30"/>
      <c r="F1830" s="43"/>
      <c r="G1830" s="30"/>
      <c r="H1830" s="30"/>
      <c r="I1830" s="30"/>
      <c r="J1830" s="30"/>
      <c r="K1830" s="30"/>
      <c r="L1830" s="30"/>
    </row>
    <row r="1831" spans="3:12" x14ac:dyDescent="0.3">
      <c r="C1831" s="30"/>
      <c r="D1831" s="30"/>
      <c r="E1831" s="30"/>
      <c r="F1831" s="43"/>
      <c r="G1831" s="30"/>
      <c r="H1831" s="30"/>
      <c r="I1831" s="30"/>
      <c r="J1831" s="30"/>
      <c r="K1831" s="30"/>
      <c r="L1831" s="30"/>
    </row>
    <row r="1832" spans="3:12" x14ac:dyDescent="0.3">
      <c r="C1832" s="30"/>
      <c r="D1832" s="30"/>
      <c r="E1832" s="30"/>
      <c r="F1832" s="43"/>
      <c r="G1832" s="30"/>
      <c r="H1832" s="30"/>
      <c r="I1832" s="30"/>
      <c r="J1832" s="30"/>
      <c r="K1832" s="30"/>
      <c r="L1832" s="30"/>
    </row>
    <row r="1833" spans="3:12" x14ac:dyDescent="0.3">
      <c r="C1833" s="30"/>
      <c r="D1833" s="30"/>
      <c r="E1833" s="30"/>
      <c r="F1833" s="43"/>
      <c r="G1833" s="30"/>
      <c r="H1833" s="30"/>
      <c r="I1833" s="30"/>
      <c r="J1833" s="30"/>
      <c r="K1833" s="30"/>
      <c r="L1833" s="30"/>
    </row>
    <row r="1834" spans="3:12" x14ac:dyDescent="0.3">
      <c r="C1834" s="30"/>
      <c r="D1834" s="30"/>
      <c r="E1834" s="30"/>
      <c r="F1834" s="43"/>
      <c r="G1834" s="30"/>
      <c r="H1834" s="30"/>
      <c r="I1834" s="30"/>
      <c r="J1834" s="30"/>
      <c r="K1834" s="30"/>
      <c r="L1834" s="30"/>
    </row>
    <row r="1835" spans="3:12" x14ac:dyDescent="0.3">
      <c r="C1835" s="30"/>
      <c r="D1835" s="30"/>
      <c r="E1835" s="30"/>
      <c r="F1835" s="43"/>
      <c r="G1835" s="30"/>
      <c r="H1835" s="30"/>
      <c r="I1835" s="30"/>
      <c r="J1835" s="30"/>
      <c r="K1835" s="30"/>
      <c r="L1835" s="30"/>
    </row>
    <row r="1836" spans="3:12" x14ac:dyDescent="0.3">
      <c r="C1836" s="30"/>
      <c r="D1836" s="30"/>
      <c r="E1836" s="30"/>
      <c r="F1836" s="43"/>
      <c r="G1836" s="30"/>
      <c r="H1836" s="30"/>
      <c r="I1836" s="30"/>
      <c r="J1836" s="30"/>
      <c r="K1836" s="30"/>
      <c r="L1836" s="30"/>
    </row>
    <row r="1837" spans="3:12" x14ac:dyDescent="0.3">
      <c r="C1837" s="30"/>
      <c r="D1837" s="30"/>
      <c r="E1837" s="30"/>
      <c r="F1837" s="43"/>
      <c r="G1837" s="30"/>
      <c r="H1837" s="30"/>
      <c r="I1837" s="30"/>
      <c r="J1837" s="30"/>
      <c r="K1837" s="30"/>
      <c r="L1837" s="30"/>
    </row>
    <row r="1838" spans="3:12" x14ac:dyDescent="0.3">
      <c r="C1838" s="30"/>
      <c r="D1838" s="30"/>
      <c r="E1838" s="30"/>
      <c r="F1838" s="43"/>
      <c r="G1838" s="30"/>
      <c r="H1838" s="30"/>
      <c r="I1838" s="30"/>
      <c r="J1838" s="30"/>
      <c r="K1838" s="30"/>
      <c r="L1838" s="30"/>
    </row>
    <row r="1839" spans="3:12" x14ac:dyDescent="0.3">
      <c r="C1839" s="30"/>
      <c r="D1839" s="30"/>
      <c r="E1839" s="30"/>
      <c r="F1839" s="43"/>
      <c r="G1839" s="30"/>
      <c r="H1839" s="30"/>
      <c r="I1839" s="30"/>
      <c r="J1839" s="30"/>
      <c r="K1839" s="30"/>
      <c r="L1839" s="30"/>
    </row>
    <row r="1840" spans="3:12" x14ac:dyDescent="0.3">
      <c r="C1840" s="30"/>
      <c r="D1840" s="30"/>
      <c r="E1840" s="30"/>
      <c r="F1840" s="43"/>
      <c r="G1840" s="30"/>
      <c r="H1840" s="30"/>
      <c r="I1840" s="30"/>
      <c r="J1840" s="30"/>
      <c r="K1840" s="30"/>
      <c r="L1840" s="30"/>
    </row>
    <row r="1841" spans="3:12" x14ac:dyDescent="0.3">
      <c r="C1841" s="30"/>
      <c r="D1841" s="30"/>
      <c r="E1841" s="30"/>
      <c r="F1841" s="43"/>
      <c r="G1841" s="30"/>
      <c r="H1841" s="30"/>
      <c r="I1841" s="30"/>
      <c r="J1841" s="30"/>
      <c r="K1841" s="30"/>
      <c r="L1841" s="30"/>
    </row>
    <row r="1842" spans="3:12" x14ac:dyDescent="0.3">
      <c r="C1842" s="30"/>
      <c r="D1842" s="30"/>
      <c r="E1842" s="30"/>
      <c r="F1842" s="43"/>
      <c r="G1842" s="30"/>
      <c r="H1842" s="30"/>
      <c r="I1842" s="30"/>
      <c r="J1842" s="30"/>
      <c r="K1842" s="30"/>
      <c r="L1842" s="30"/>
    </row>
    <row r="1843" spans="3:12" x14ac:dyDescent="0.3">
      <c r="C1843" s="30"/>
      <c r="D1843" s="30"/>
      <c r="E1843" s="30"/>
      <c r="F1843" s="43"/>
      <c r="G1843" s="30"/>
      <c r="H1843" s="30"/>
      <c r="I1843" s="30"/>
      <c r="J1843" s="30"/>
      <c r="K1843" s="30"/>
      <c r="L1843" s="30"/>
    </row>
    <row r="1844" spans="3:12" x14ac:dyDescent="0.3">
      <c r="C1844" s="30"/>
      <c r="D1844" s="30"/>
      <c r="E1844" s="30"/>
      <c r="F1844" s="43"/>
      <c r="G1844" s="30"/>
      <c r="H1844" s="30"/>
      <c r="I1844" s="30"/>
      <c r="J1844" s="30"/>
      <c r="K1844" s="30"/>
      <c r="L1844" s="30"/>
    </row>
    <row r="1845" spans="3:12" x14ac:dyDescent="0.3">
      <c r="C1845" s="30"/>
      <c r="D1845" s="30"/>
      <c r="E1845" s="30"/>
      <c r="F1845" s="43"/>
      <c r="G1845" s="30"/>
      <c r="H1845" s="30"/>
      <c r="I1845" s="30"/>
      <c r="J1845" s="30"/>
      <c r="K1845" s="30"/>
      <c r="L1845" s="30"/>
    </row>
    <row r="1846" spans="3:12" x14ac:dyDescent="0.3">
      <c r="C1846" s="30"/>
      <c r="D1846" s="30"/>
      <c r="E1846" s="30"/>
      <c r="F1846" s="43"/>
      <c r="G1846" s="30"/>
      <c r="H1846" s="30"/>
      <c r="I1846" s="30"/>
      <c r="J1846" s="30"/>
      <c r="K1846" s="30"/>
      <c r="L1846" s="30"/>
    </row>
    <row r="1847" spans="3:12" x14ac:dyDescent="0.3">
      <c r="C1847" s="30"/>
      <c r="D1847" s="30"/>
      <c r="E1847" s="30"/>
      <c r="F1847" s="43"/>
      <c r="G1847" s="30"/>
      <c r="H1847" s="30"/>
      <c r="I1847" s="30"/>
      <c r="J1847" s="30"/>
      <c r="K1847" s="30"/>
      <c r="L1847" s="30"/>
    </row>
    <row r="1848" spans="3:12" x14ac:dyDescent="0.3">
      <c r="C1848" s="30"/>
      <c r="D1848" s="30"/>
      <c r="E1848" s="30"/>
      <c r="F1848" s="43"/>
      <c r="G1848" s="30"/>
      <c r="H1848" s="30"/>
      <c r="I1848" s="30"/>
      <c r="J1848" s="30"/>
      <c r="K1848" s="30"/>
      <c r="L1848" s="30"/>
    </row>
    <row r="1849" spans="3:12" x14ac:dyDescent="0.3">
      <c r="C1849" s="30"/>
      <c r="D1849" s="30"/>
      <c r="E1849" s="30"/>
      <c r="F1849" s="43"/>
      <c r="G1849" s="30"/>
      <c r="H1849" s="30"/>
      <c r="I1849" s="30"/>
      <c r="J1849" s="30"/>
      <c r="K1849" s="30"/>
      <c r="L1849" s="30"/>
    </row>
    <row r="1850" spans="3:12" x14ac:dyDescent="0.3">
      <c r="C1850" s="30"/>
      <c r="D1850" s="30"/>
      <c r="E1850" s="30"/>
      <c r="F1850" s="43"/>
      <c r="G1850" s="30"/>
      <c r="H1850" s="30"/>
      <c r="I1850" s="30"/>
      <c r="J1850" s="30"/>
      <c r="K1850" s="30"/>
      <c r="L1850" s="30"/>
    </row>
    <row r="1851" spans="3:12" x14ac:dyDescent="0.3">
      <c r="C1851" s="30"/>
      <c r="D1851" s="30"/>
      <c r="E1851" s="30"/>
      <c r="F1851" s="43"/>
      <c r="G1851" s="30"/>
      <c r="H1851" s="30"/>
      <c r="I1851" s="30"/>
      <c r="J1851" s="30"/>
      <c r="K1851" s="30"/>
      <c r="L1851" s="30"/>
    </row>
    <row r="1852" spans="3:12" x14ac:dyDescent="0.3">
      <c r="C1852" s="30"/>
      <c r="D1852" s="30"/>
      <c r="E1852" s="30"/>
      <c r="F1852" s="43"/>
      <c r="G1852" s="30"/>
      <c r="H1852" s="30"/>
      <c r="I1852" s="30"/>
      <c r="J1852" s="30"/>
      <c r="K1852" s="30"/>
      <c r="L1852" s="30"/>
    </row>
    <row r="1853" spans="3:12" x14ac:dyDescent="0.3">
      <c r="C1853" s="30"/>
      <c r="D1853" s="30"/>
      <c r="E1853" s="30"/>
      <c r="F1853" s="43"/>
      <c r="G1853" s="30"/>
      <c r="H1853" s="30"/>
      <c r="I1853" s="30"/>
      <c r="J1853" s="30"/>
      <c r="K1853" s="30"/>
      <c r="L1853" s="30"/>
    </row>
    <row r="1854" spans="3:12" x14ac:dyDescent="0.3">
      <c r="C1854" s="30"/>
      <c r="D1854" s="30"/>
      <c r="E1854" s="30"/>
      <c r="F1854" s="43"/>
      <c r="G1854" s="30"/>
      <c r="H1854" s="30"/>
      <c r="I1854" s="30"/>
      <c r="J1854" s="30"/>
      <c r="K1854" s="30"/>
      <c r="L1854" s="30"/>
    </row>
    <row r="1855" spans="3:12" x14ac:dyDescent="0.3">
      <c r="C1855" s="30"/>
      <c r="D1855" s="30"/>
      <c r="E1855" s="30"/>
      <c r="F1855" s="43"/>
      <c r="G1855" s="30"/>
      <c r="H1855" s="30"/>
      <c r="I1855" s="30"/>
      <c r="J1855" s="30"/>
      <c r="K1855" s="30"/>
      <c r="L1855" s="30"/>
    </row>
    <row r="1856" spans="3:12" x14ac:dyDescent="0.3">
      <c r="C1856" s="30"/>
      <c r="D1856" s="30"/>
      <c r="E1856" s="30"/>
      <c r="F1856" s="43"/>
      <c r="G1856" s="30"/>
      <c r="H1856" s="30"/>
      <c r="I1856" s="30"/>
      <c r="J1856" s="30"/>
      <c r="K1856" s="30"/>
      <c r="L1856" s="30"/>
    </row>
    <row r="1857" spans="3:12" x14ac:dyDescent="0.3">
      <c r="C1857" s="30"/>
      <c r="D1857" s="30"/>
      <c r="E1857" s="30"/>
      <c r="F1857" s="43"/>
      <c r="G1857" s="30"/>
      <c r="H1857" s="30"/>
      <c r="I1857" s="30"/>
      <c r="J1857" s="30"/>
      <c r="K1857" s="30"/>
      <c r="L1857" s="30"/>
    </row>
    <row r="1858" spans="3:12" x14ac:dyDescent="0.3">
      <c r="C1858" s="30"/>
      <c r="D1858" s="30"/>
      <c r="E1858" s="30"/>
      <c r="F1858" s="43"/>
      <c r="G1858" s="30"/>
      <c r="H1858" s="30"/>
      <c r="I1858" s="30"/>
      <c r="J1858" s="30"/>
      <c r="K1858" s="30"/>
      <c r="L1858" s="30"/>
    </row>
    <row r="1859" spans="3:12" x14ac:dyDescent="0.3">
      <c r="C1859" s="30"/>
      <c r="D1859" s="30"/>
      <c r="E1859" s="30"/>
      <c r="F1859" s="43"/>
      <c r="G1859" s="30"/>
      <c r="H1859" s="30"/>
      <c r="I1859" s="30"/>
      <c r="J1859" s="30"/>
      <c r="K1859" s="30"/>
      <c r="L1859" s="30"/>
    </row>
    <row r="1860" spans="3:12" x14ac:dyDescent="0.3">
      <c r="C1860" s="30"/>
      <c r="D1860" s="30"/>
      <c r="E1860" s="30"/>
      <c r="F1860" s="43"/>
      <c r="G1860" s="30"/>
      <c r="H1860" s="30"/>
      <c r="I1860" s="30"/>
      <c r="J1860" s="30"/>
      <c r="K1860" s="30"/>
      <c r="L1860" s="30"/>
    </row>
    <row r="1861" spans="3:12" x14ac:dyDescent="0.3">
      <c r="C1861" s="30"/>
      <c r="D1861" s="30"/>
      <c r="E1861" s="30"/>
      <c r="F1861" s="43"/>
      <c r="G1861" s="30"/>
      <c r="H1861" s="30"/>
      <c r="I1861" s="30"/>
      <c r="J1861" s="30"/>
      <c r="K1861" s="30"/>
      <c r="L1861" s="30"/>
    </row>
    <row r="1862" spans="3:12" x14ac:dyDescent="0.3">
      <c r="C1862" s="30"/>
      <c r="D1862" s="30"/>
      <c r="E1862" s="30"/>
      <c r="F1862" s="43"/>
      <c r="G1862" s="30"/>
      <c r="H1862" s="30"/>
      <c r="I1862" s="30"/>
      <c r="J1862" s="30"/>
      <c r="K1862" s="30"/>
      <c r="L1862" s="30"/>
    </row>
    <row r="1863" spans="3:12" x14ac:dyDescent="0.3">
      <c r="C1863" s="30"/>
      <c r="D1863" s="30"/>
      <c r="E1863" s="30"/>
      <c r="F1863" s="43"/>
      <c r="G1863" s="30"/>
      <c r="H1863" s="30"/>
      <c r="I1863" s="30"/>
      <c r="J1863" s="30"/>
      <c r="K1863" s="30"/>
      <c r="L1863" s="30"/>
    </row>
    <row r="1864" spans="3:12" x14ac:dyDescent="0.3">
      <c r="C1864" s="30"/>
      <c r="D1864" s="30"/>
      <c r="E1864" s="30"/>
      <c r="F1864" s="43"/>
      <c r="G1864" s="30"/>
      <c r="H1864" s="30"/>
      <c r="I1864" s="30"/>
      <c r="J1864" s="30"/>
      <c r="K1864" s="30"/>
      <c r="L1864" s="30"/>
    </row>
    <row r="1865" spans="3:12" x14ac:dyDescent="0.3">
      <c r="C1865" s="30"/>
      <c r="D1865" s="30"/>
      <c r="E1865" s="30"/>
      <c r="F1865" s="43"/>
      <c r="G1865" s="30"/>
      <c r="H1865" s="30"/>
      <c r="I1865" s="30"/>
      <c r="J1865" s="30"/>
      <c r="K1865" s="30"/>
      <c r="L1865" s="30"/>
    </row>
    <row r="1866" spans="3:12" x14ac:dyDescent="0.3">
      <c r="C1866" s="30"/>
      <c r="D1866" s="30"/>
      <c r="E1866" s="30"/>
      <c r="F1866" s="43"/>
      <c r="G1866" s="30"/>
      <c r="H1866" s="30"/>
      <c r="I1866" s="30"/>
      <c r="J1866" s="30"/>
      <c r="K1866" s="30"/>
      <c r="L1866" s="30"/>
    </row>
    <row r="1867" spans="3:12" x14ac:dyDescent="0.3">
      <c r="C1867" s="30"/>
      <c r="D1867" s="30"/>
      <c r="E1867" s="30"/>
      <c r="F1867" s="43"/>
      <c r="G1867" s="30"/>
      <c r="H1867" s="30"/>
      <c r="I1867" s="30"/>
      <c r="J1867" s="30"/>
      <c r="K1867" s="30"/>
      <c r="L1867" s="30"/>
    </row>
    <row r="1868" spans="3:12" x14ac:dyDescent="0.3">
      <c r="C1868" s="30"/>
      <c r="D1868" s="30"/>
      <c r="E1868" s="30"/>
      <c r="F1868" s="43"/>
      <c r="G1868" s="30"/>
      <c r="H1868" s="30"/>
      <c r="I1868" s="30"/>
      <c r="J1868" s="30"/>
      <c r="K1868" s="30"/>
      <c r="L1868" s="30"/>
    </row>
    <row r="1869" spans="3:12" x14ac:dyDescent="0.3">
      <c r="C1869" s="30"/>
      <c r="D1869" s="30"/>
      <c r="E1869" s="30"/>
      <c r="F1869" s="43"/>
      <c r="G1869" s="30"/>
      <c r="H1869" s="30"/>
      <c r="I1869" s="30"/>
      <c r="J1869" s="30"/>
      <c r="K1869" s="30"/>
      <c r="L1869" s="30"/>
    </row>
    <row r="1870" spans="3:12" x14ac:dyDescent="0.3">
      <c r="C1870" s="30"/>
      <c r="D1870" s="30"/>
      <c r="E1870" s="30"/>
      <c r="F1870" s="43"/>
      <c r="G1870" s="30"/>
      <c r="H1870" s="30"/>
      <c r="I1870" s="30"/>
      <c r="J1870" s="30"/>
      <c r="K1870" s="30"/>
      <c r="L1870" s="30"/>
    </row>
    <row r="1871" spans="3:12" x14ac:dyDescent="0.3">
      <c r="C1871" s="30"/>
      <c r="D1871" s="30"/>
      <c r="E1871" s="30"/>
      <c r="F1871" s="43"/>
      <c r="G1871" s="30"/>
      <c r="H1871" s="30"/>
      <c r="I1871" s="30"/>
      <c r="J1871" s="30"/>
      <c r="K1871" s="30"/>
      <c r="L1871" s="30"/>
    </row>
    <row r="1872" spans="3:12" x14ac:dyDescent="0.3">
      <c r="C1872" s="30"/>
      <c r="D1872" s="30"/>
      <c r="E1872" s="30"/>
      <c r="F1872" s="43"/>
      <c r="G1872" s="30"/>
      <c r="H1872" s="30"/>
      <c r="I1872" s="30"/>
      <c r="J1872" s="30"/>
      <c r="K1872" s="30"/>
      <c r="L1872" s="30"/>
    </row>
    <row r="1873" spans="3:12" x14ac:dyDescent="0.3">
      <c r="C1873" s="30"/>
      <c r="D1873" s="30"/>
      <c r="E1873" s="30"/>
      <c r="F1873" s="43"/>
      <c r="G1873" s="30"/>
      <c r="H1873" s="30"/>
      <c r="I1873" s="30"/>
      <c r="J1873" s="30"/>
      <c r="K1873" s="30"/>
      <c r="L1873" s="30"/>
    </row>
    <row r="1874" spans="3:12" x14ac:dyDescent="0.3">
      <c r="C1874" s="30"/>
      <c r="D1874" s="30"/>
      <c r="E1874" s="30"/>
      <c r="F1874" s="43"/>
      <c r="G1874" s="30"/>
      <c r="H1874" s="30"/>
      <c r="I1874" s="30"/>
      <c r="J1874" s="30"/>
      <c r="K1874" s="30"/>
      <c r="L1874" s="30"/>
    </row>
    <row r="1875" spans="3:12" x14ac:dyDescent="0.3">
      <c r="C1875" s="30"/>
      <c r="D1875" s="30"/>
      <c r="E1875" s="30"/>
      <c r="F1875" s="43"/>
      <c r="G1875" s="30"/>
      <c r="H1875" s="30"/>
      <c r="I1875" s="30"/>
      <c r="J1875" s="30"/>
      <c r="K1875" s="30"/>
      <c r="L1875" s="30"/>
    </row>
    <row r="1876" spans="3:12" x14ac:dyDescent="0.3">
      <c r="C1876" s="30"/>
      <c r="D1876" s="30"/>
      <c r="E1876" s="30"/>
      <c r="F1876" s="43"/>
      <c r="G1876" s="30"/>
      <c r="H1876" s="30"/>
      <c r="I1876" s="30"/>
      <c r="J1876" s="30"/>
      <c r="K1876" s="30"/>
      <c r="L1876" s="30"/>
    </row>
    <row r="1877" spans="3:12" x14ac:dyDescent="0.3">
      <c r="C1877" s="30"/>
      <c r="D1877" s="30"/>
      <c r="E1877" s="30"/>
      <c r="F1877" s="43"/>
      <c r="G1877" s="30"/>
      <c r="H1877" s="30"/>
      <c r="I1877" s="30"/>
      <c r="J1877" s="30"/>
      <c r="K1877" s="30"/>
      <c r="L1877" s="30"/>
    </row>
    <row r="1878" spans="3:12" x14ac:dyDescent="0.3">
      <c r="C1878" s="30"/>
      <c r="D1878" s="30"/>
      <c r="E1878" s="30"/>
      <c r="F1878" s="43"/>
      <c r="G1878" s="30"/>
      <c r="H1878" s="30"/>
      <c r="I1878" s="30"/>
      <c r="J1878" s="30"/>
      <c r="K1878" s="30"/>
      <c r="L1878" s="30"/>
    </row>
    <row r="1879" spans="3:12" x14ac:dyDescent="0.3">
      <c r="C1879" s="30"/>
      <c r="D1879" s="30"/>
      <c r="E1879" s="30"/>
      <c r="F1879" s="43"/>
      <c r="G1879" s="30"/>
      <c r="H1879" s="30"/>
      <c r="I1879" s="30"/>
      <c r="J1879" s="30"/>
      <c r="K1879" s="30"/>
      <c r="L1879" s="30"/>
    </row>
    <row r="1880" spans="3:12" x14ac:dyDescent="0.3">
      <c r="C1880" s="30"/>
      <c r="D1880" s="30"/>
      <c r="E1880" s="30"/>
      <c r="F1880" s="43"/>
      <c r="G1880" s="30"/>
      <c r="H1880" s="30"/>
      <c r="I1880" s="30"/>
      <c r="J1880" s="30"/>
      <c r="K1880" s="30"/>
      <c r="L1880" s="30"/>
    </row>
    <row r="1881" spans="3:12" x14ac:dyDescent="0.3">
      <c r="C1881" s="30"/>
      <c r="D1881" s="30"/>
      <c r="E1881" s="30"/>
      <c r="F1881" s="43"/>
      <c r="G1881" s="30"/>
      <c r="H1881" s="30"/>
      <c r="I1881" s="30"/>
      <c r="J1881" s="30"/>
      <c r="K1881" s="30"/>
      <c r="L1881" s="30"/>
    </row>
    <row r="1882" spans="3:12" x14ac:dyDescent="0.3">
      <c r="C1882" s="30"/>
      <c r="D1882" s="30"/>
      <c r="E1882" s="30"/>
      <c r="F1882" s="43"/>
      <c r="G1882" s="30"/>
      <c r="H1882" s="30"/>
      <c r="I1882" s="30"/>
      <c r="J1882" s="30"/>
      <c r="K1882" s="30"/>
      <c r="L1882" s="30"/>
    </row>
    <row r="1883" spans="3:12" x14ac:dyDescent="0.3">
      <c r="C1883" s="30"/>
      <c r="D1883" s="30"/>
      <c r="E1883" s="30"/>
      <c r="F1883" s="43"/>
      <c r="G1883" s="30"/>
      <c r="H1883" s="30"/>
      <c r="I1883" s="30"/>
      <c r="J1883" s="30"/>
      <c r="K1883" s="30"/>
      <c r="L1883" s="30"/>
    </row>
    <row r="1884" spans="3:12" x14ac:dyDescent="0.3">
      <c r="C1884" s="30"/>
      <c r="D1884" s="30"/>
      <c r="E1884" s="30"/>
      <c r="F1884" s="43"/>
      <c r="G1884" s="30"/>
      <c r="H1884" s="30"/>
      <c r="I1884" s="30"/>
      <c r="J1884" s="30"/>
      <c r="K1884" s="30"/>
      <c r="L1884" s="30"/>
    </row>
    <row r="1885" spans="3:12" x14ac:dyDescent="0.3">
      <c r="C1885" s="30"/>
      <c r="D1885" s="30"/>
      <c r="E1885" s="30"/>
      <c r="F1885" s="43"/>
      <c r="G1885" s="30"/>
      <c r="H1885" s="30"/>
      <c r="I1885" s="30"/>
      <c r="J1885" s="30"/>
      <c r="K1885" s="30"/>
      <c r="L1885" s="30"/>
    </row>
    <row r="1886" spans="3:12" x14ac:dyDescent="0.3">
      <c r="C1886" s="30"/>
      <c r="D1886" s="30"/>
      <c r="E1886" s="30"/>
      <c r="F1886" s="43"/>
      <c r="G1886" s="30"/>
      <c r="H1886" s="30"/>
      <c r="I1886" s="30"/>
      <c r="J1886" s="30"/>
      <c r="K1886" s="30"/>
      <c r="L1886" s="30"/>
    </row>
    <row r="1887" spans="3:12" x14ac:dyDescent="0.3">
      <c r="C1887" s="30"/>
      <c r="D1887" s="30"/>
      <c r="E1887" s="30"/>
      <c r="F1887" s="43"/>
      <c r="G1887" s="30"/>
      <c r="H1887" s="30"/>
      <c r="I1887" s="30"/>
      <c r="J1887" s="30"/>
      <c r="K1887" s="30"/>
      <c r="L1887" s="30"/>
    </row>
    <row r="1888" spans="3:12" x14ac:dyDescent="0.3">
      <c r="C1888" s="30"/>
      <c r="D1888" s="30"/>
      <c r="E1888" s="30"/>
      <c r="F1888" s="43"/>
      <c r="G1888" s="30"/>
      <c r="H1888" s="30"/>
      <c r="I1888" s="30"/>
      <c r="J1888" s="30"/>
      <c r="K1888" s="30"/>
      <c r="L1888" s="30"/>
    </row>
    <row r="1889" spans="3:12" x14ac:dyDescent="0.3">
      <c r="C1889" s="30"/>
      <c r="D1889" s="30"/>
      <c r="E1889" s="30"/>
      <c r="F1889" s="43"/>
      <c r="G1889" s="30"/>
      <c r="H1889" s="30"/>
      <c r="I1889" s="30"/>
      <c r="J1889" s="30"/>
      <c r="K1889" s="30"/>
      <c r="L1889" s="30"/>
    </row>
    <row r="1890" spans="3:12" x14ac:dyDescent="0.3">
      <c r="C1890" s="30"/>
      <c r="D1890" s="30"/>
      <c r="E1890" s="30"/>
      <c r="F1890" s="43"/>
      <c r="G1890" s="30"/>
      <c r="H1890" s="30"/>
      <c r="I1890" s="30"/>
      <c r="J1890" s="30"/>
      <c r="K1890" s="30"/>
      <c r="L1890" s="30"/>
    </row>
    <row r="1891" spans="3:12" x14ac:dyDescent="0.3">
      <c r="C1891" s="30"/>
      <c r="D1891" s="30"/>
      <c r="E1891" s="30"/>
      <c r="F1891" s="43"/>
      <c r="G1891" s="30"/>
      <c r="H1891" s="30"/>
      <c r="I1891" s="30"/>
      <c r="J1891" s="30"/>
      <c r="K1891" s="30"/>
      <c r="L1891" s="30"/>
    </row>
    <row r="1892" spans="3:12" x14ac:dyDescent="0.3">
      <c r="C1892" s="30"/>
      <c r="D1892" s="30"/>
      <c r="E1892" s="30"/>
      <c r="F1892" s="43"/>
      <c r="G1892" s="30"/>
      <c r="H1892" s="30"/>
      <c r="I1892" s="30"/>
      <c r="J1892" s="30"/>
      <c r="K1892" s="30"/>
      <c r="L1892" s="30"/>
    </row>
    <row r="1893" spans="3:12" x14ac:dyDescent="0.3">
      <c r="C1893" s="30"/>
      <c r="D1893" s="30"/>
      <c r="E1893" s="30"/>
      <c r="F1893" s="43"/>
      <c r="G1893" s="30"/>
      <c r="H1893" s="30"/>
      <c r="I1893" s="30"/>
      <c r="J1893" s="30"/>
      <c r="K1893" s="30"/>
      <c r="L1893" s="30"/>
    </row>
    <row r="1894" spans="3:12" x14ac:dyDescent="0.3">
      <c r="C1894" s="30"/>
      <c r="D1894" s="30"/>
      <c r="E1894" s="30"/>
      <c r="F1894" s="43"/>
      <c r="G1894" s="30"/>
      <c r="H1894" s="30"/>
      <c r="I1894" s="30"/>
      <c r="J1894" s="30"/>
      <c r="K1894" s="30"/>
      <c r="L1894" s="30"/>
    </row>
    <row r="1895" spans="3:12" x14ac:dyDescent="0.3">
      <c r="C1895" s="30"/>
      <c r="D1895" s="30"/>
      <c r="E1895" s="30"/>
      <c r="F1895" s="43"/>
      <c r="G1895" s="30"/>
      <c r="H1895" s="30"/>
      <c r="I1895" s="30"/>
      <c r="J1895" s="30"/>
      <c r="K1895" s="30"/>
      <c r="L1895" s="30"/>
    </row>
    <row r="1896" spans="3:12" x14ac:dyDescent="0.3">
      <c r="C1896" s="30"/>
      <c r="D1896" s="30"/>
      <c r="E1896" s="30"/>
      <c r="F1896" s="43"/>
      <c r="G1896" s="30"/>
      <c r="H1896" s="30"/>
      <c r="I1896" s="30"/>
      <c r="J1896" s="30"/>
      <c r="K1896" s="30"/>
      <c r="L1896" s="30"/>
    </row>
    <row r="1897" spans="3:12" x14ac:dyDescent="0.3">
      <c r="C1897" s="30"/>
      <c r="D1897" s="30"/>
      <c r="E1897" s="30"/>
      <c r="F1897" s="43"/>
      <c r="G1897" s="30"/>
      <c r="H1897" s="30"/>
      <c r="I1897" s="30"/>
      <c r="J1897" s="30"/>
      <c r="K1897" s="30"/>
      <c r="L1897" s="30"/>
    </row>
    <row r="1898" spans="3:12" x14ac:dyDescent="0.3">
      <c r="C1898" s="30"/>
      <c r="D1898" s="30"/>
      <c r="E1898" s="30"/>
      <c r="F1898" s="43"/>
      <c r="G1898" s="30"/>
      <c r="H1898" s="30"/>
      <c r="I1898" s="30"/>
      <c r="J1898" s="30"/>
      <c r="K1898" s="30"/>
      <c r="L1898" s="30"/>
    </row>
    <row r="1899" spans="3:12" x14ac:dyDescent="0.3">
      <c r="C1899" s="30"/>
      <c r="D1899" s="30"/>
      <c r="E1899" s="30"/>
      <c r="F1899" s="43"/>
      <c r="G1899" s="30"/>
      <c r="H1899" s="30"/>
      <c r="I1899" s="30"/>
      <c r="J1899" s="30"/>
      <c r="K1899" s="30"/>
      <c r="L1899" s="30"/>
    </row>
    <row r="1900" spans="3:12" x14ac:dyDescent="0.3">
      <c r="C1900" s="30"/>
      <c r="D1900" s="30"/>
      <c r="E1900" s="30"/>
      <c r="F1900" s="43"/>
      <c r="G1900" s="30"/>
      <c r="H1900" s="30"/>
      <c r="I1900" s="30"/>
      <c r="J1900" s="30"/>
      <c r="K1900" s="30"/>
      <c r="L1900" s="30"/>
    </row>
    <row r="1901" spans="3:12" x14ac:dyDescent="0.3">
      <c r="C1901" s="30"/>
      <c r="D1901" s="30"/>
      <c r="E1901" s="30"/>
      <c r="F1901" s="43"/>
      <c r="G1901" s="30"/>
      <c r="H1901" s="30"/>
      <c r="I1901" s="30"/>
      <c r="J1901" s="30"/>
      <c r="K1901" s="30"/>
      <c r="L1901" s="30"/>
    </row>
    <row r="1902" spans="3:12" x14ac:dyDescent="0.3">
      <c r="C1902" s="30"/>
      <c r="D1902" s="30"/>
      <c r="E1902" s="30"/>
      <c r="F1902" s="43"/>
      <c r="G1902" s="30"/>
      <c r="H1902" s="30"/>
      <c r="I1902" s="30"/>
      <c r="J1902" s="30"/>
      <c r="K1902" s="30"/>
      <c r="L1902" s="30"/>
    </row>
    <row r="1903" spans="3:12" x14ac:dyDescent="0.3">
      <c r="C1903" s="30"/>
      <c r="D1903" s="30"/>
      <c r="E1903" s="30"/>
      <c r="F1903" s="43"/>
      <c r="G1903" s="30"/>
      <c r="H1903" s="30"/>
      <c r="I1903" s="30"/>
      <c r="J1903" s="30"/>
      <c r="K1903" s="30"/>
      <c r="L1903" s="30"/>
    </row>
    <row r="1904" spans="3:12" x14ac:dyDescent="0.3">
      <c r="C1904" s="30"/>
      <c r="D1904" s="30"/>
      <c r="E1904" s="30"/>
      <c r="F1904" s="43"/>
      <c r="G1904" s="30"/>
      <c r="H1904" s="30"/>
      <c r="I1904" s="30"/>
      <c r="J1904" s="30"/>
      <c r="K1904" s="30"/>
      <c r="L1904" s="30"/>
    </row>
    <row r="1905" spans="3:12" x14ac:dyDescent="0.3">
      <c r="C1905" s="30"/>
      <c r="D1905" s="30"/>
      <c r="E1905" s="30"/>
      <c r="F1905" s="43"/>
      <c r="G1905" s="30"/>
      <c r="H1905" s="30"/>
      <c r="I1905" s="30"/>
      <c r="J1905" s="30"/>
      <c r="K1905" s="30"/>
      <c r="L1905" s="30"/>
    </row>
    <row r="1906" spans="3:12" x14ac:dyDescent="0.3">
      <c r="C1906" s="30"/>
      <c r="D1906" s="30"/>
      <c r="E1906" s="30"/>
      <c r="F1906" s="43"/>
      <c r="G1906" s="30"/>
      <c r="H1906" s="30"/>
      <c r="I1906" s="30"/>
      <c r="J1906" s="30"/>
      <c r="K1906" s="30"/>
      <c r="L1906" s="30"/>
    </row>
    <row r="1907" spans="3:12" x14ac:dyDescent="0.3">
      <c r="C1907" s="30"/>
      <c r="D1907" s="30"/>
      <c r="E1907" s="30"/>
      <c r="F1907" s="43"/>
      <c r="G1907" s="30"/>
      <c r="H1907" s="30"/>
      <c r="I1907" s="30"/>
      <c r="J1907" s="30"/>
      <c r="K1907" s="30"/>
      <c r="L1907" s="30"/>
    </row>
    <row r="1908" spans="3:12" x14ac:dyDescent="0.3">
      <c r="C1908" s="30"/>
      <c r="D1908" s="30"/>
      <c r="E1908" s="30"/>
      <c r="F1908" s="43"/>
      <c r="G1908" s="30"/>
      <c r="H1908" s="30"/>
      <c r="I1908" s="30"/>
      <c r="J1908" s="30"/>
      <c r="K1908" s="30"/>
      <c r="L1908" s="30"/>
    </row>
    <row r="1909" spans="3:12" x14ac:dyDescent="0.3">
      <c r="C1909" s="30"/>
      <c r="D1909" s="30"/>
      <c r="E1909" s="30"/>
      <c r="F1909" s="43"/>
      <c r="G1909" s="30"/>
      <c r="H1909" s="30"/>
      <c r="I1909" s="30"/>
      <c r="J1909" s="30"/>
      <c r="K1909" s="30"/>
      <c r="L1909" s="30"/>
    </row>
    <row r="1910" spans="3:12" x14ac:dyDescent="0.3">
      <c r="C1910" s="30"/>
      <c r="D1910" s="30"/>
      <c r="E1910" s="30"/>
      <c r="F1910" s="43"/>
      <c r="G1910" s="30"/>
      <c r="H1910" s="30"/>
      <c r="I1910" s="30"/>
      <c r="J1910" s="30"/>
      <c r="K1910" s="30"/>
      <c r="L1910" s="30"/>
    </row>
    <row r="1911" spans="3:12" x14ac:dyDescent="0.3">
      <c r="C1911" s="30"/>
      <c r="D1911" s="30"/>
      <c r="E1911" s="30"/>
      <c r="F1911" s="43"/>
      <c r="G1911" s="30"/>
      <c r="H1911" s="30"/>
      <c r="I1911" s="30"/>
      <c r="J1911" s="30"/>
      <c r="K1911" s="30"/>
      <c r="L1911" s="30"/>
    </row>
    <row r="1912" spans="3:12" x14ac:dyDescent="0.3">
      <c r="C1912" s="30"/>
      <c r="D1912" s="30"/>
      <c r="E1912" s="30"/>
      <c r="F1912" s="43"/>
      <c r="G1912" s="30"/>
      <c r="H1912" s="30"/>
      <c r="I1912" s="30"/>
      <c r="J1912" s="30"/>
      <c r="K1912" s="30"/>
      <c r="L1912" s="30"/>
    </row>
    <row r="1913" spans="3:12" x14ac:dyDescent="0.3">
      <c r="C1913" s="30"/>
      <c r="D1913" s="30"/>
      <c r="E1913" s="30"/>
      <c r="F1913" s="43"/>
      <c r="G1913" s="30"/>
      <c r="H1913" s="30"/>
      <c r="I1913" s="30"/>
      <c r="J1913" s="30"/>
      <c r="K1913" s="30"/>
      <c r="L1913" s="30"/>
    </row>
    <row r="1914" spans="3:12" x14ac:dyDescent="0.3">
      <c r="C1914" s="30"/>
      <c r="D1914" s="30"/>
      <c r="E1914" s="30"/>
      <c r="F1914" s="43"/>
      <c r="G1914" s="30"/>
      <c r="H1914" s="30"/>
      <c r="I1914" s="30"/>
      <c r="J1914" s="30"/>
      <c r="K1914" s="30"/>
      <c r="L1914" s="30"/>
    </row>
    <row r="1915" spans="3:12" x14ac:dyDescent="0.3">
      <c r="C1915" s="30"/>
      <c r="D1915" s="30"/>
      <c r="E1915" s="30"/>
      <c r="F1915" s="43"/>
      <c r="G1915" s="30"/>
      <c r="H1915" s="30"/>
      <c r="I1915" s="30"/>
      <c r="J1915" s="30"/>
      <c r="K1915" s="30"/>
      <c r="L1915" s="30"/>
    </row>
    <row r="1916" spans="3:12" x14ac:dyDescent="0.3">
      <c r="C1916" s="30"/>
      <c r="D1916" s="30"/>
      <c r="E1916" s="30"/>
      <c r="F1916" s="43"/>
      <c r="G1916" s="30"/>
      <c r="H1916" s="30"/>
      <c r="I1916" s="30"/>
      <c r="J1916" s="30"/>
      <c r="K1916" s="30"/>
      <c r="L1916" s="30"/>
    </row>
    <row r="1917" spans="3:12" x14ac:dyDescent="0.3">
      <c r="C1917" s="30"/>
      <c r="D1917" s="30"/>
      <c r="E1917" s="30"/>
      <c r="F1917" s="43"/>
      <c r="G1917" s="30"/>
      <c r="H1917" s="30"/>
      <c r="I1917" s="30"/>
      <c r="J1917" s="30"/>
      <c r="K1917" s="30"/>
      <c r="L1917" s="30"/>
    </row>
    <row r="1918" spans="3:12" x14ac:dyDescent="0.3">
      <c r="C1918" s="30"/>
      <c r="D1918" s="30"/>
      <c r="E1918" s="30"/>
      <c r="F1918" s="43"/>
      <c r="G1918" s="30"/>
      <c r="H1918" s="30"/>
      <c r="I1918" s="30"/>
      <c r="J1918" s="30"/>
      <c r="K1918" s="30"/>
      <c r="L1918" s="30"/>
    </row>
    <row r="1919" spans="3:12" x14ac:dyDescent="0.3">
      <c r="C1919" s="30"/>
      <c r="D1919" s="30"/>
      <c r="E1919" s="30"/>
      <c r="F1919" s="43"/>
      <c r="G1919" s="30"/>
      <c r="H1919" s="30"/>
      <c r="I1919" s="30"/>
      <c r="J1919" s="30"/>
      <c r="K1919" s="30"/>
      <c r="L1919" s="30"/>
    </row>
    <row r="1920" spans="3:12" x14ac:dyDescent="0.3">
      <c r="C1920" s="30"/>
      <c r="D1920" s="30"/>
      <c r="E1920" s="30"/>
      <c r="F1920" s="43"/>
      <c r="G1920" s="30"/>
      <c r="H1920" s="30"/>
      <c r="I1920" s="30"/>
      <c r="J1920" s="30"/>
      <c r="K1920" s="30"/>
      <c r="L1920" s="30"/>
    </row>
    <row r="1921" spans="3:12" x14ac:dyDescent="0.3">
      <c r="C1921" s="30"/>
      <c r="D1921" s="30"/>
      <c r="E1921" s="30"/>
      <c r="F1921" s="43"/>
      <c r="G1921" s="30"/>
      <c r="H1921" s="30"/>
      <c r="I1921" s="30"/>
      <c r="J1921" s="30"/>
      <c r="K1921" s="30"/>
      <c r="L1921" s="30"/>
    </row>
    <row r="1922" spans="3:12" x14ac:dyDescent="0.3">
      <c r="C1922" s="30"/>
      <c r="D1922" s="30"/>
      <c r="E1922" s="30"/>
      <c r="F1922" s="43"/>
      <c r="G1922" s="30"/>
      <c r="H1922" s="30"/>
      <c r="I1922" s="30"/>
      <c r="J1922" s="30"/>
      <c r="K1922" s="30"/>
      <c r="L1922" s="30"/>
    </row>
    <row r="1923" spans="3:12" x14ac:dyDescent="0.3">
      <c r="C1923" s="30"/>
      <c r="D1923" s="30"/>
      <c r="E1923" s="30"/>
      <c r="F1923" s="43"/>
      <c r="G1923" s="30"/>
      <c r="H1923" s="30"/>
      <c r="I1923" s="30"/>
      <c r="J1923" s="30"/>
      <c r="K1923" s="30"/>
      <c r="L1923" s="30"/>
    </row>
    <row r="1924" spans="3:12" x14ac:dyDescent="0.3">
      <c r="C1924" s="30"/>
      <c r="D1924" s="30"/>
      <c r="E1924" s="30"/>
      <c r="F1924" s="43"/>
      <c r="G1924" s="30"/>
      <c r="H1924" s="30"/>
      <c r="I1924" s="30"/>
      <c r="J1924" s="30"/>
      <c r="K1924" s="30"/>
      <c r="L1924" s="30"/>
    </row>
    <row r="1925" spans="3:12" x14ac:dyDescent="0.3">
      <c r="C1925" s="30"/>
      <c r="D1925" s="30"/>
      <c r="E1925" s="30"/>
      <c r="F1925" s="43"/>
      <c r="G1925" s="30"/>
      <c r="H1925" s="30"/>
      <c r="I1925" s="30"/>
      <c r="J1925" s="30"/>
      <c r="K1925" s="30"/>
      <c r="L1925" s="30"/>
    </row>
    <row r="1926" spans="3:12" x14ac:dyDescent="0.3">
      <c r="C1926" s="30"/>
      <c r="D1926" s="30"/>
      <c r="E1926" s="30"/>
      <c r="F1926" s="43"/>
      <c r="G1926" s="30"/>
      <c r="H1926" s="30"/>
      <c r="I1926" s="30"/>
      <c r="J1926" s="30"/>
      <c r="K1926" s="30"/>
      <c r="L1926" s="30"/>
    </row>
    <row r="1927" spans="3:12" x14ac:dyDescent="0.3">
      <c r="C1927" s="30"/>
      <c r="D1927" s="30"/>
      <c r="E1927" s="30"/>
      <c r="F1927" s="43"/>
      <c r="G1927" s="30"/>
      <c r="H1927" s="30"/>
      <c r="I1927" s="30"/>
      <c r="J1927" s="30"/>
      <c r="K1927" s="30"/>
      <c r="L1927" s="30"/>
    </row>
    <row r="1928" spans="3:12" x14ac:dyDescent="0.3">
      <c r="C1928" s="30"/>
      <c r="D1928" s="30"/>
      <c r="E1928" s="30"/>
      <c r="F1928" s="43"/>
      <c r="G1928" s="30"/>
      <c r="H1928" s="30"/>
      <c r="I1928" s="30"/>
      <c r="J1928" s="30"/>
      <c r="K1928" s="30"/>
      <c r="L1928" s="30"/>
    </row>
    <row r="1929" spans="3:12" x14ac:dyDescent="0.3">
      <c r="C1929" s="30"/>
      <c r="D1929" s="30"/>
      <c r="E1929" s="30"/>
      <c r="F1929" s="43"/>
      <c r="G1929" s="30"/>
      <c r="H1929" s="30"/>
      <c r="I1929" s="30"/>
      <c r="J1929" s="30"/>
      <c r="K1929" s="30"/>
      <c r="L1929" s="30"/>
    </row>
    <row r="1930" spans="3:12" x14ac:dyDescent="0.3">
      <c r="C1930" s="30"/>
      <c r="D1930" s="30"/>
      <c r="E1930" s="30"/>
      <c r="F1930" s="43"/>
      <c r="G1930" s="30"/>
      <c r="H1930" s="30"/>
      <c r="I1930" s="30"/>
      <c r="J1930" s="30"/>
      <c r="K1930" s="30"/>
      <c r="L1930" s="30"/>
    </row>
    <row r="1931" spans="3:12" x14ac:dyDescent="0.3">
      <c r="C1931" s="30"/>
      <c r="D1931" s="30"/>
      <c r="E1931" s="30"/>
      <c r="F1931" s="43"/>
      <c r="G1931" s="30"/>
      <c r="H1931" s="30"/>
      <c r="I1931" s="30"/>
      <c r="J1931" s="30"/>
      <c r="K1931" s="30"/>
      <c r="L1931" s="30"/>
    </row>
    <row r="1932" spans="3:12" x14ac:dyDescent="0.3">
      <c r="C1932" s="30"/>
      <c r="D1932" s="30"/>
      <c r="E1932" s="30"/>
      <c r="F1932" s="43"/>
      <c r="G1932" s="30"/>
      <c r="H1932" s="30"/>
      <c r="I1932" s="30"/>
      <c r="J1932" s="30"/>
      <c r="K1932" s="30"/>
      <c r="L1932" s="30"/>
    </row>
    <row r="1933" spans="3:12" x14ac:dyDescent="0.3">
      <c r="C1933" s="30"/>
      <c r="D1933" s="30"/>
      <c r="E1933" s="30"/>
      <c r="F1933" s="43"/>
      <c r="G1933" s="30"/>
      <c r="H1933" s="30"/>
      <c r="I1933" s="30"/>
      <c r="J1933" s="30"/>
      <c r="K1933" s="30"/>
      <c r="L1933" s="30"/>
    </row>
    <row r="1934" spans="3:12" x14ac:dyDescent="0.3">
      <c r="C1934" s="30"/>
      <c r="D1934" s="30"/>
      <c r="E1934" s="30"/>
      <c r="F1934" s="43"/>
      <c r="G1934" s="30"/>
      <c r="H1934" s="30"/>
      <c r="I1934" s="30"/>
      <c r="J1934" s="30"/>
      <c r="K1934" s="30"/>
      <c r="L1934" s="30"/>
    </row>
    <row r="1935" spans="3:12" x14ac:dyDescent="0.3">
      <c r="C1935" s="30"/>
      <c r="D1935" s="30"/>
      <c r="E1935" s="30"/>
      <c r="F1935" s="43"/>
      <c r="G1935" s="30"/>
      <c r="H1935" s="30"/>
      <c r="I1935" s="30"/>
      <c r="J1935" s="30"/>
      <c r="K1935" s="30"/>
      <c r="L1935" s="30"/>
    </row>
    <row r="1936" spans="3:12" x14ac:dyDescent="0.3">
      <c r="C1936" s="30"/>
      <c r="D1936" s="30"/>
      <c r="E1936" s="30"/>
      <c r="F1936" s="43"/>
      <c r="G1936" s="30"/>
      <c r="H1936" s="30"/>
      <c r="I1936" s="30"/>
      <c r="J1936" s="30"/>
      <c r="K1936" s="30"/>
      <c r="L1936" s="30"/>
    </row>
    <row r="1937" spans="3:12" x14ac:dyDescent="0.3">
      <c r="C1937" s="30"/>
      <c r="D1937" s="30"/>
      <c r="E1937" s="30"/>
      <c r="F1937" s="43"/>
      <c r="G1937" s="30"/>
      <c r="H1937" s="30"/>
      <c r="I1937" s="30"/>
      <c r="J1937" s="30"/>
      <c r="K1937" s="30"/>
      <c r="L1937" s="30"/>
    </row>
    <row r="1938" spans="3:12" x14ac:dyDescent="0.3">
      <c r="C1938" s="30"/>
      <c r="D1938" s="30"/>
      <c r="E1938" s="30"/>
      <c r="F1938" s="43"/>
      <c r="G1938" s="30"/>
      <c r="H1938" s="30"/>
      <c r="I1938" s="30"/>
      <c r="J1938" s="30"/>
      <c r="K1938" s="30"/>
      <c r="L1938" s="30"/>
    </row>
    <row r="1939" spans="3:12" x14ac:dyDescent="0.3">
      <c r="C1939" s="30"/>
      <c r="D1939" s="30"/>
      <c r="E1939" s="30"/>
      <c r="F1939" s="43"/>
      <c r="G1939" s="30"/>
      <c r="H1939" s="30"/>
      <c r="I1939" s="30"/>
      <c r="J1939" s="30"/>
      <c r="K1939" s="30"/>
      <c r="L1939" s="30"/>
    </row>
    <row r="1940" spans="3:12" x14ac:dyDescent="0.3">
      <c r="C1940" s="30"/>
      <c r="D1940" s="30"/>
      <c r="E1940" s="30"/>
      <c r="F1940" s="43"/>
      <c r="G1940" s="30"/>
      <c r="H1940" s="30"/>
      <c r="I1940" s="30"/>
      <c r="J1940" s="30"/>
      <c r="K1940" s="30"/>
      <c r="L1940" s="30"/>
    </row>
    <row r="1941" spans="3:12" x14ac:dyDescent="0.3">
      <c r="C1941" s="30"/>
      <c r="D1941" s="30"/>
      <c r="E1941" s="30"/>
      <c r="F1941" s="43"/>
      <c r="G1941" s="30"/>
      <c r="H1941" s="30"/>
      <c r="I1941" s="30"/>
      <c r="J1941" s="30"/>
      <c r="K1941" s="30"/>
      <c r="L1941" s="30"/>
    </row>
    <row r="1942" spans="3:12" x14ac:dyDescent="0.3">
      <c r="C1942" s="30"/>
      <c r="D1942" s="30"/>
      <c r="E1942" s="30"/>
      <c r="F1942" s="43"/>
      <c r="G1942" s="30"/>
      <c r="H1942" s="30"/>
      <c r="I1942" s="30"/>
      <c r="J1942" s="30"/>
      <c r="K1942" s="30"/>
      <c r="L1942" s="30"/>
    </row>
    <row r="1943" spans="3:12" x14ac:dyDescent="0.3">
      <c r="C1943" s="30"/>
      <c r="D1943" s="30"/>
      <c r="E1943" s="30"/>
      <c r="F1943" s="43"/>
      <c r="G1943" s="30"/>
      <c r="H1943" s="30"/>
      <c r="I1943" s="30"/>
      <c r="J1943" s="30"/>
      <c r="K1943" s="30"/>
      <c r="L1943" s="30"/>
    </row>
    <row r="1944" spans="3:12" x14ac:dyDescent="0.3">
      <c r="C1944" s="30"/>
      <c r="D1944" s="30"/>
      <c r="E1944" s="30"/>
      <c r="F1944" s="43"/>
      <c r="G1944" s="30"/>
      <c r="H1944" s="30"/>
      <c r="I1944" s="30"/>
      <c r="J1944" s="30"/>
      <c r="K1944" s="30"/>
      <c r="L1944" s="30"/>
    </row>
    <row r="1945" spans="3:12" x14ac:dyDescent="0.3">
      <c r="C1945" s="30"/>
      <c r="D1945" s="30"/>
      <c r="E1945" s="30"/>
      <c r="F1945" s="43"/>
      <c r="G1945" s="30"/>
      <c r="H1945" s="30"/>
      <c r="I1945" s="30"/>
      <c r="J1945" s="30"/>
      <c r="K1945" s="30"/>
      <c r="L1945" s="30"/>
    </row>
    <row r="1946" spans="3:12" x14ac:dyDescent="0.3">
      <c r="C1946" s="30"/>
      <c r="D1946" s="30"/>
      <c r="E1946" s="30"/>
      <c r="F1946" s="43"/>
      <c r="G1946" s="30"/>
      <c r="H1946" s="30"/>
      <c r="I1946" s="30"/>
      <c r="J1946" s="30"/>
      <c r="K1946" s="30"/>
      <c r="L1946" s="30"/>
    </row>
    <row r="1947" spans="3:12" x14ac:dyDescent="0.3">
      <c r="C1947" s="30"/>
      <c r="D1947" s="30"/>
      <c r="E1947" s="30"/>
      <c r="F1947" s="43"/>
      <c r="G1947" s="30"/>
      <c r="H1947" s="30"/>
      <c r="I1947" s="30"/>
      <c r="J1947" s="30"/>
      <c r="K1947" s="30"/>
      <c r="L1947" s="30"/>
    </row>
    <row r="1948" spans="3:12" x14ac:dyDescent="0.3">
      <c r="C1948" s="30"/>
      <c r="D1948" s="30"/>
      <c r="E1948" s="30"/>
      <c r="F1948" s="43"/>
      <c r="G1948" s="30"/>
      <c r="H1948" s="30"/>
      <c r="I1948" s="30"/>
      <c r="J1948" s="30"/>
      <c r="K1948" s="30"/>
      <c r="L1948" s="30"/>
    </row>
    <row r="1949" spans="3:12" x14ac:dyDescent="0.3">
      <c r="C1949" s="30"/>
      <c r="D1949" s="30"/>
      <c r="E1949" s="30"/>
      <c r="F1949" s="43"/>
      <c r="G1949" s="30"/>
      <c r="H1949" s="30"/>
      <c r="I1949" s="30"/>
      <c r="J1949" s="30"/>
      <c r="K1949" s="30"/>
      <c r="L1949" s="30"/>
    </row>
    <row r="1950" spans="3:12" x14ac:dyDescent="0.3">
      <c r="C1950" s="30"/>
      <c r="D1950" s="30"/>
      <c r="E1950" s="30"/>
      <c r="F1950" s="43"/>
      <c r="G1950" s="30"/>
      <c r="H1950" s="30"/>
      <c r="I1950" s="30"/>
      <c r="J1950" s="30"/>
      <c r="K1950" s="30"/>
      <c r="L1950" s="30"/>
    </row>
    <row r="1951" spans="3:12" x14ac:dyDescent="0.3">
      <c r="C1951" s="30"/>
      <c r="D1951" s="30"/>
      <c r="E1951" s="30"/>
      <c r="F1951" s="43"/>
      <c r="G1951" s="30"/>
      <c r="H1951" s="30"/>
      <c r="I1951" s="30"/>
      <c r="J1951" s="30"/>
      <c r="K1951" s="30"/>
      <c r="L1951" s="30"/>
    </row>
    <row r="1952" spans="3:12" x14ac:dyDescent="0.3">
      <c r="C1952" s="30"/>
      <c r="D1952" s="30"/>
      <c r="E1952" s="30"/>
      <c r="F1952" s="43"/>
      <c r="G1952" s="30"/>
      <c r="H1952" s="30"/>
      <c r="I1952" s="30"/>
      <c r="J1952" s="30"/>
      <c r="K1952" s="30"/>
      <c r="L1952" s="30"/>
    </row>
    <row r="1953" spans="3:12" x14ac:dyDescent="0.3">
      <c r="C1953" s="30"/>
      <c r="D1953" s="30"/>
      <c r="E1953" s="30"/>
      <c r="F1953" s="43"/>
      <c r="G1953" s="30"/>
      <c r="H1953" s="30"/>
      <c r="I1953" s="30"/>
      <c r="J1953" s="30"/>
      <c r="K1953" s="30"/>
      <c r="L1953" s="30"/>
    </row>
    <row r="1954" spans="3:12" x14ac:dyDescent="0.3">
      <c r="C1954" s="30"/>
      <c r="D1954" s="30"/>
      <c r="E1954" s="30"/>
      <c r="F1954" s="43"/>
      <c r="G1954" s="30"/>
      <c r="H1954" s="30"/>
      <c r="I1954" s="30"/>
      <c r="J1954" s="30"/>
      <c r="K1954" s="30"/>
      <c r="L1954" s="30"/>
    </row>
    <row r="1955" spans="3:12" x14ac:dyDescent="0.3">
      <c r="C1955" s="30"/>
      <c r="D1955" s="30"/>
      <c r="E1955" s="30"/>
      <c r="F1955" s="43"/>
      <c r="G1955" s="30"/>
      <c r="H1955" s="30"/>
      <c r="I1955" s="30"/>
      <c r="J1955" s="30"/>
      <c r="K1955" s="30"/>
      <c r="L1955" s="30"/>
    </row>
    <row r="1956" spans="3:12" x14ac:dyDescent="0.3">
      <c r="C1956" s="30"/>
      <c r="D1956" s="30"/>
      <c r="E1956" s="30"/>
      <c r="F1956" s="43"/>
      <c r="G1956" s="30"/>
      <c r="H1956" s="30"/>
      <c r="I1956" s="30"/>
      <c r="J1956" s="30"/>
      <c r="K1956" s="30"/>
      <c r="L1956" s="30"/>
    </row>
    <row r="1957" spans="3:12" x14ac:dyDescent="0.3">
      <c r="C1957" s="30"/>
      <c r="D1957" s="30"/>
      <c r="E1957" s="30"/>
      <c r="F1957" s="43"/>
      <c r="G1957" s="30"/>
      <c r="H1957" s="30"/>
      <c r="I1957" s="30"/>
      <c r="J1957" s="30"/>
      <c r="K1957" s="30"/>
      <c r="L1957" s="30"/>
    </row>
    <row r="1958" spans="3:12" x14ac:dyDescent="0.3">
      <c r="C1958" s="30"/>
      <c r="D1958" s="30"/>
      <c r="E1958" s="30"/>
      <c r="F1958" s="43"/>
      <c r="G1958" s="30"/>
      <c r="H1958" s="30"/>
      <c r="I1958" s="30"/>
      <c r="J1958" s="30"/>
      <c r="K1958" s="30"/>
      <c r="L1958" s="30"/>
    </row>
    <row r="1959" spans="3:12" x14ac:dyDescent="0.3">
      <c r="C1959" s="30"/>
      <c r="D1959" s="30"/>
      <c r="E1959" s="30"/>
      <c r="F1959" s="43"/>
      <c r="G1959" s="30"/>
      <c r="H1959" s="30"/>
      <c r="I1959" s="30"/>
      <c r="J1959" s="30"/>
      <c r="K1959" s="30"/>
      <c r="L1959" s="30"/>
    </row>
    <row r="1960" spans="3:12" x14ac:dyDescent="0.3">
      <c r="C1960" s="30"/>
      <c r="D1960" s="30"/>
      <c r="E1960" s="30"/>
      <c r="F1960" s="43"/>
      <c r="G1960" s="30"/>
      <c r="H1960" s="30"/>
      <c r="I1960" s="30"/>
      <c r="J1960" s="30"/>
      <c r="K1960" s="30"/>
      <c r="L1960" s="30"/>
    </row>
    <row r="1961" spans="3:12" x14ac:dyDescent="0.3">
      <c r="C1961" s="30"/>
      <c r="D1961" s="30"/>
      <c r="E1961" s="30"/>
      <c r="F1961" s="43"/>
      <c r="G1961" s="30"/>
      <c r="H1961" s="30"/>
      <c r="I1961" s="30"/>
      <c r="J1961" s="30"/>
      <c r="K1961" s="30"/>
      <c r="L1961" s="30"/>
    </row>
    <row r="1962" spans="3:12" x14ac:dyDescent="0.3">
      <c r="C1962" s="30"/>
      <c r="D1962" s="30"/>
      <c r="E1962" s="30"/>
      <c r="F1962" s="43"/>
      <c r="G1962" s="30"/>
      <c r="H1962" s="30"/>
      <c r="I1962" s="30"/>
      <c r="J1962" s="30"/>
      <c r="K1962" s="30"/>
      <c r="L1962" s="30"/>
    </row>
    <row r="1963" spans="3:12" x14ac:dyDescent="0.3">
      <c r="C1963" s="30"/>
      <c r="D1963" s="30"/>
      <c r="E1963" s="30"/>
      <c r="F1963" s="43"/>
      <c r="G1963" s="30"/>
      <c r="H1963" s="30"/>
      <c r="I1963" s="30"/>
      <c r="J1963" s="30"/>
      <c r="K1963" s="30"/>
      <c r="L1963" s="30"/>
    </row>
    <row r="1964" spans="3:12" x14ac:dyDescent="0.3">
      <c r="C1964" s="30"/>
      <c r="D1964" s="30"/>
      <c r="E1964" s="30"/>
      <c r="F1964" s="43"/>
      <c r="G1964" s="30"/>
      <c r="H1964" s="30"/>
      <c r="I1964" s="30"/>
      <c r="J1964" s="30"/>
      <c r="K1964" s="30"/>
      <c r="L1964" s="30"/>
    </row>
    <row r="1965" spans="3:12" x14ac:dyDescent="0.3">
      <c r="C1965" s="30"/>
      <c r="D1965" s="30"/>
      <c r="E1965" s="30"/>
      <c r="F1965" s="43"/>
      <c r="G1965" s="30"/>
      <c r="H1965" s="30"/>
      <c r="I1965" s="30"/>
      <c r="J1965" s="30"/>
      <c r="K1965" s="30"/>
      <c r="L1965" s="30"/>
    </row>
    <row r="1966" spans="3:12" x14ac:dyDescent="0.3">
      <c r="C1966" s="30"/>
      <c r="D1966" s="30"/>
      <c r="E1966" s="30"/>
      <c r="F1966" s="43"/>
      <c r="G1966" s="30"/>
      <c r="H1966" s="30"/>
      <c r="I1966" s="30"/>
      <c r="J1966" s="30"/>
      <c r="K1966" s="30"/>
      <c r="L1966" s="30"/>
    </row>
    <row r="1967" spans="3:12" x14ac:dyDescent="0.3">
      <c r="C1967" s="30"/>
      <c r="D1967" s="30"/>
      <c r="E1967" s="30"/>
      <c r="F1967" s="43"/>
      <c r="G1967" s="30"/>
      <c r="H1967" s="30"/>
      <c r="I1967" s="30"/>
      <c r="J1967" s="30"/>
      <c r="K1967" s="30"/>
      <c r="L1967" s="30"/>
    </row>
    <row r="1968" spans="3:12" x14ac:dyDescent="0.3">
      <c r="C1968" s="30"/>
      <c r="D1968" s="30"/>
      <c r="E1968" s="30"/>
      <c r="F1968" s="43"/>
      <c r="G1968" s="30"/>
      <c r="H1968" s="30"/>
      <c r="I1968" s="30"/>
      <c r="J1968" s="30"/>
      <c r="K1968" s="30"/>
      <c r="L1968" s="30"/>
    </row>
    <row r="1969" spans="3:12" x14ac:dyDescent="0.3">
      <c r="C1969" s="30"/>
      <c r="D1969" s="30"/>
      <c r="E1969" s="30"/>
      <c r="F1969" s="43"/>
      <c r="G1969" s="30"/>
      <c r="H1969" s="30"/>
      <c r="I1969" s="30"/>
      <c r="J1969" s="30"/>
      <c r="K1969" s="30"/>
      <c r="L1969" s="30"/>
    </row>
    <row r="1970" spans="3:12" x14ac:dyDescent="0.3">
      <c r="C1970" s="30"/>
      <c r="D1970" s="30"/>
      <c r="E1970" s="30"/>
      <c r="F1970" s="43"/>
      <c r="G1970" s="30"/>
      <c r="H1970" s="30"/>
      <c r="I1970" s="30"/>
      <c r="J1970" s="30"/>
      <c r="K1970" s="30"/>
      <c r="L1970" s="30"/>
    </row>
    <row r="1971" spans="3:12" x14ac:dyDescent="0.3">
      <c r="C1971" s="30"/>
      <c r="D1971" s="30"/>
      <c r="E1971" s="30"/>
      <c r="F1971" s="43"/>
      <c r="G1971" s="30"/>
      <c r="H1971" s="30"/>
      <c r="I1971" s="30"/>
      <c r="J1971" s="30"/>
      <c r="K1971" s="30"/>
      <c r="L1971" s="30"/>
    </row>
    <row r="1972" spans="3:12" x14ac:dyDescent="0.3">
      <c r="C1972" s="30"/>
      <c r="D1972" s="30"/>
      <c r="E1972" s="30"/>
      <c r="F1972" s="43"/>
      <c r="G1972" s="30"/>
      <c r="H1972" s="30"/>
      <c r="I1972" s="30"/>
      <c r="J1972" s="30"/>
      <c r="K1972" s="30"/>
      <c r="L1972" s="30"/>
    </row>
    <row r="1973" spans="3:12" x14ac:dyDescent="0.3">
      <c r="C1973" s="30"/>
      <c r="D1973" s="30"/>
      <c r="E1973" s="30"/>
      <c r="F1973" s="43"/>
      <c r="G1973" s="30"/>
      <c r="H1973" s="30"/>
      <c r="I1973" s="30"/>
      <c r="J1973" s="30"/>
      <c r="K1973" s="30"/>
      <c r="L1973" s="30"/>
    </row>
    <row r="1974" spans="3:12" x14ac:dyDescent="0.3">
      <c r="C1974" s="30"/>
      <c r="D1974" s="30"/>
      <c r="E1974" s="30"/>
      <c r="F1974" s="43"/>
      <c r="G1974" s="30"/>
      <c r="H1974" s="30"/>
      <c r="I1974" s="30"/>
      <c r="J1974" s="30"/>
      <c r="K1974" s="30"/>
      <c r="L1974" s="30"/>
    </row>
    <row r="1975" spans="3:12" x14ac:dyDescent="0.3">
      <c r="C1975" s="30"/>
      <c r="D1975" s="30"/>
      <c r="E1975" s="30"/>
      <c r="F1975" s="43"/>
      <c r="G1975" s="30"/>
      <c r="H1975" s="30"/>
      <c r="I1975" s="30"/>
      <c r="J1975" s="30"/>
      <c r="K1975" s="30"/>
      <c r="L1975" s="30"/>
    </row>
    <row r="1976" spans="3:12" x14ac:dyDescent="0.3">
      <c r="C1976" s="30"/>
      <c r="D1976" s="30"/>
      <c r="E1976" s="30"/>
      <c r="F1976" s="43"/>
      <c r="G1976" s="30"/>
      <c r="H1976" s="30"/>
      <c r="I1976" s="30"/>
      <c r="J1976" s="30"/>
      <c r="K1976" s="30"/>
      <c r="L1976" s="30"/>
    </row>
    <row r="1977" spans="3:12" x14ac:dyDescent="0.3">
      <c r="C1977" s="30"/>
      <c r="D1977" s="30"/>
      <c r="E1977" s="30"/>
      <c r="F1977" s="43"/>
      <c r="G1977" s="30"/>
      <c r="H1977" s="30"/>
      <c r="I1977" s="30"/>
      <c r="J1977" s="30"/>
      <c r="K1977" s="30"/>
      <c r="L1977" s="30"/>
    </row>
    <row r="1978" spans="3:12" x14ac:dyDescent="0.3">
      <c r="C1978" s="30"/>
      <c r="D1978" s="30"/>
      <c r="E1978" s="30"/>
      <c r="F1978" s="43"/>
      <c r="G1978" s="30"/>
      <c r="H1978" s="30"/>
      <c r="I1978" s="30"/>
      <c r="J1978" s="30"/>
      <c r="K1978" s="30"/>
      <c r="L1978" s="30"/>
    </row>
    <row r="1979" spans="3:12" x14ac:dyDescent="0.3">
      <c r="C1979" s="30"/>
      <c r="D1979" s="30"/>
      <c r="E1979" s="30"/>
      <c r="F1979" s="43"/>
      <c r="G1979" s="30"/>
      <c r="H1979" s="30"/>
      <c r="I1979" s="30"/>
      <c r="J1979" s="30"/>
      <c r="K1979" s="30"/>
      <c r="L1979" s="30"/>
    </row>
    <row r="1980" spans="3:12" x14ac:dyDescent="0.3">
      <c r="C1980" s="30"/>
      <c r="D1980" s="30"/>
      <c r="E1980" s="30"/>
      <c r="F1980" s="43"/>
      <c r="G1980" s="30"/>
      <c r="H1980" s="30"/>
      <c r="I1980" s="30"/>
      <c r="J1980" s="30"/>
      <c r="K1980" s="30"/>
      <c r="L1980" s="30"/>
    </row>
    <row r="1981" spans="3:12" x14ac:dyDescent="0.3">
      <c r="C1981" s="30"/>
      <c r="D1981" s="30"/>
      <c r="E1981" s="30"/>
      <c r="F1981" s="43"/>
      <c r="G1981" s="30"/>
      <c r="H1981" s="30"/>
      <c r="I1981" s="30"/>
      <c r="J1981" s="30"/>
      <c r="K1981" s="30"/>
      <c r="L1981" s="30"/>
    </row>
    <row r="1982" spans="3:12" x14ac:dyDescent="0.3">
      <c r="C1982" s="30"/>
      <c r="D1982" s="30"/>
      <c r="E1982" s="30"/>
      <c r="F1982" s="43"/>
      <c r="G1982" s="30"/>
      <c r="H1982" s="30"/>
      <c r="I1982" s="30"/>
      <c r="J1982" s="30"/>
      <c r="K1982" s="30"/>
      <c r="L1982" s="30"/>
    </row>
    <row r="1983" spans="3:12" x14ac:dyDescent="0.3">
      <c r="C1983" s="30"/>
      <c r="D1983" s="30"/>
      <c r="E1983" s="30"/>
      <c r="F1983" s="43"/>
      <c r="G1983" s="30"/>
      <c r="H1983" s="30"/>
      <c r="I1983" s="30"/>
      <c r="J1983" s="30"/>
      <c r="K1983" s="30"/>
      <c r="L1983" s="30"/>
    </row>
    <row r="1984" spans="3:12" x14ac:dyDescent="0.3">
      <c r="C1984" s="30"/>
      <c r="D1984" s="30"/>
      <c r="E1984" s="30"/>
      <c r="F1984" s="43"/>
      <c r="G1984" s="30"/>
      <c r="H1984" s="30"/>
      <c r="I1984" s="30"/>
      <c r="J1984" s="30"/>
      <c r="K1984" s="30"/>
      <c r="L1984" s="30"/>
    </row>
    <row r="1985" spans="3:12" x14ac:dyDescent="0.3">
      <c r="C1985" s="30"/>
      <c r="D1985" s="30"/>
      <c r="E1985" s="30"/>
      <c r="F1985" s="43"/>
      <c r="G1985" s="30"/>
      <c r="H1985" s="30"/>
      <c r="I1985" s="30"/>
      <c r="J1985" s="30"/>
      <c r="K1985" s="30"/>
      <c r="L1985" s="30"/>
    </row>
    <row r="1986" spans="3:12" x14ac:dyDescent="0.3">
      <c r="C1986" s="30"/>
      <c r="D1986" s="30"/>
      <c r="E1986" s="30"/>
      <c r="F1986" s="43"/>
      <c r="G1986" s="30"/>
      <c r="H1986" s="30"/>
      <c r="I1986" s="30"/>
      <c r="J1986" s="30"/>
      <c r="K1986" s="30"/>
      <c r="L1986" s="30"/>
    </row>
    <row r="1987" spans="3:12" x14ac:dyDescent="0.3">
      <c r="C1987" s="30"/>
      <c r="D1987" s="30"/>
      <c r="E1987" s="30"/>
      <c r="F1987" s="43"/>
      <c r="G1987" s="30"/>
      <c r="H1987" s="30"/>
      <c r="I1987" s="30"/>
      <c r="J1987" s="30"/>
      <c r="K1987" s="30"/>
      <c r="L1987" s="30"/>
    </row>
    <row r="1988" spans="3:12" x14ac:dyDescent="0.3">
      <c r="C1988" s="30"/>
      <c r="D1988" s="30"/>
      <c r="E1988" s="30"/>
      <c r="F1988" s="43"/>
      <c r="G1988" s="30"/>
      <c r="H1988" s="30"/>
      <c r="I1988" s="30"/>
      <c r="J1988" s="30"/>
      <c r="K1988" s="30"/>
      <c r="L1988" s="30"/>
    </row>
    <row r="1989" spans="3:12" x14ac:dyDescent="0.3">
      <c r="C1989" s="30"/>
      <c r="D1989" s="30"/>
      <c r="E1989" s="30"/>
      <c r="F1989" s="43"/>
      <c r="G1989" s="30"/>
      <c r="H1989" s="30"/>
      <c r="I1989" s="30"/>
      <c r="J1989" s="30"/>
      <c r="K1989" s="30"/>
      <c r="L1989" s="30"/>
    </row>
    <row r="1990" spans="3:12" x14ac:dyDescent="0.3">
      <c r="C1990" s="30"/>
      <c r="D1990" s="30"/>
      <c r="E1990" s="30"/>
      <c r="F1990" s="43"/>
      <c r="G1990" s="30"/>
      <c r="H1990" s="30"/>
      <c r="I1990" s="30"/>
      <c r="J1990" s="30"/>
      <c r="K1990" s="30"/>
      <c r="L1990" s="30"/>
    </row>
    <row r="1991" spans="3:12" x14ac:dyDescent="0.3">
      <c r="C1991" s="30"/>
      <c r="D1991" s="30"/>
      <c r="E1991" s="30"/>
      <c r="F1991" s="43"/>
      <c r="G1991" s="30"/>
      <c r="H1991" s="30"/>
      <c r="I1991" s="30"/>
      <c r="J1991" s="30"/>
      <c r="K1991" s="30"/>
      <c r="L1991" s="30"/>
    </row>
    <row r="1992" spans="3:12" x14ac:dyDescent="0.3">
      <c r="C1992" s="30"/>
      <c r="D1992" s="30"/>
      <c r="E1992" s="30"/>
      <c r="F1992" s="43"/>
      <c r="G1992" s="30"/>
      <c r="H1992" s="30"/>
      <c r="I1992" s="30"/>
      <c r="J1992" s="30"/>
      <c r="K1992" s="30"/>
      <c r="L1992" s="30"/>
    </row>
    <row r="1993" spans="3:12" x14ac:dyDescent="0.3">
      <c r="C1993" s="30"/>
      <c r="D1993" s="30"/>
      <c r="E1993" s="30"/>
      <c r="F1993" s="43"/>
      <c r="G1993" s="30"/>
      <c r="H1993" s="30"/>
      <c r="I1993" s="30"/>
      <c r="J1993" s="30"/>
      <c r="K1993" s="30"/>
      <c r="L1993" s="30"/>
    </row>
    <row r="1994" spans="3:12" x14ac:dyDescent="0.3">
      <c r="C1994" s="30"/>
      <c r="D1994" s="30"/>
      <c r="E1994" s="30"/>
      <c r="F1994" s="43"/>
      <c r="G1994" s="30"/>
      <c r="H1994" s="30"/>
      <c r="I1994" s="30"/>
      <c r="J1994" s="30"/>
      <c r="K1994" s="30"/>
      <c r="L1994" s="30"/>
    </row>
    <row r="1995" spans="3:12" x14ac:dyDescent="0.3">
      <c r="C1995" s="30"/>
      <c r="D1995" s="30"/>
      <c r="E1995" s="30"/>
      <c r="F1995" s="43"/>
      <c r="G1995" s="30"/>
      <c r="H1995" s="30"/>
      <c r="I1995" s="30"/>
      <c r="J1995" s="30"/>
      <c r="K1995" s="30"/>
      <c r="L1995" s="30"/>
    </row>
    <row r="1996" spans="3:12" x14ac:dyDescent="0.3">
      <c r="C1996" s="30"/>
      <c r="D1996" s="30"/>
      <c r="E1996" s="30"/>
      <c r="F1996" s="43"/>
      <c r="G1996" s="30"/>
      <c r="H1996" s="30"/>
      <c r="I1996" s="30"/>
      <c r="J1996" s="30"/>
      <c r="K1996" s="30"/>
      <c r="L1996" s="30"/>
    </row>
    <row r="1997" spans="3:12" x14ac:dyDescent="0.3">
      <c r="C1997" s="30"/>
      <c r="D1997" s="30"/>
      <c r="E1997" s="30"/>
      <c r="F1997" s="43"/>
      <c r="G1997" s="30"/>
      <c r="H1997" s="30"/>
      <c r="I1997" s="30"/>
      <c r="J1997" s="30"/>
      <c r="K1997" s="30"/>
      <c r="L1997" s="30"/>
    </row>
    <row r="1998" spans="3:12" x14ac:dyDescent="0.3">
      <c r="C1998" s="30"/>
      <c r="D1998" s="30"/>
      <c r="E1998" s="30"/>
      <c r="F1998" s="43"/>
      <c r="G1998" s="30"/>
      <c r="H1998" s="30"/>
      <c r="I1998" s="30"/>
      <c r="J1998" s="30"/>
      <c r="K1998" s="30"/>
      <c r="L1998" s="30"/>
    </row>
    <row r="1999" spans="3:12" x14ac:dyDescent="0.3">
      <c r="C1999" s="30"/>
      <c r="D1999" s="30"/>
      <c r="E1999" s="30"/>
      <c r="F1999" s="43"/>
      <c r="G1999" s="30"/>
      <c r="H1999" s="30"/>
      <c r="I1999" s="30"/>
      <c r="J1999" s="30"/>
      <c r="K1999" s="30"/>
      <c r="L1999" s="30"/>
    </row>
    <row r="2000" spans="3:12" x14ac:dyDescent="0.3">
      <c r="C2000" s="30"/>
      <c r="D2000" s="30"/>
      <c r="E2000" s="30"/>
      <c r="F2000" s="43"/>
      <c r="G2000" s="30"/>
      <c r="H2000" s="30"/>
      <c r="I2000" s="30"/>
      <c r="J2000" s="30"/>
      <c r="K2000" s="30"/>
      <c r="L2000" s="30"/>
    </row>
    <row r="2001" spans="3:12" x14ac:dyDescent="0.3">
      <c r="C2001" s="30"/>
      <c r="D2001" s="30"/>
      <c r="E2001" s="30"/>
      <c r="F2001" s="43"/>
      <c r="G2001" s="30"/>
      <c r="H2001" s="30"/>
      <c r="I2001" s="30"/>
      <c r="J2001" s="30"/>
      <c r="K2001" s="30"/>
      <c r="L2001" s="30"/>
    </row>
    <row r="2002" spans="3:12" x14ac:dyDescent="0.3">
      <c r="C2002" s="30"/>
      <c r="D2002" s="30"/>
      <c r="E2002" s="30"/>
      <c r="F2002" s="43"/>
      <c r="G2002" s="30"/>
      <c r="H2002" s="30"/>
      <c r="I2002" s="30"/>
      <c r="J2002" s="30"/>
      <c r="K2002" s="30"/>
      <c r="L2002" s="30"/>
    </row>
    <row r="2003" spans="3:12" x14ac:dyDescent="0.3">
      <c r="C2003" s="30"/>
      <c r="D2003" s="30"/>
      <c r="E2003" s="30"/>
      <c r="F2003" s="43"/>
      <c r="G2003" s="30"/>
      <c r="H2003" s="30"/>
      <c r="I2003" s="30"/>
      <c r="J2003" s="30"/>
      <c r="K2003" s="30"/>
      <c r="L2003" s="30"/>
    </row>
    <row r="2004" spans="3:12" x14ac:dyDescent="0.3">
      <c r="C2004" s="30"/>
      <c r="D2004" s="30"/>
      <c r="E2004" s="30"/>
      <c r="F2004" s="43"/>
      <c r="G2004" s="30"/>
      <c r="H2004" s="30"/>
      <c r="I2004" s="30"/>
      <c r="J2004" s="30"/>
      <c r="K2004" s="30"/>
      <c r="L2004" s="30"/>
    </row>
    <row r="2005" spans="3:12" x14ac:dyDescent="0.3">
      <c r="C2005" s="30"/>
      <c r="D2005" s="30"/>
      <c r="E2005" s="30"/>
      <c r="F2005" s="43"/>
      <c r="G2005" s="30"/>
      <c r="H2005" s="30"/>
      <c r="I2005" s="30"/>
      <c r="J2005" s="30"/>
      <c r="K2005" s="30"/>
      <c r="L2005" s="30"/>
    </row>
    <row r="2006" spans="3:12" x14ac:dyDescent="0.3">
      <c r="C2006" s="30"/>
      <c r="D2006" s="30"/>
      <c r="E2006" s="30"/>
      <c r="F2006" s="43"/>
      <c r="G2006" s="30"/>
      <c r="H2006" s="30"/>
      <c r="I2006" s="30"/>
      <c r="J2006" s="30"/>
      <c r="K2006" s="30"/>
      <c r="L2006" s="30"/>
    </row>
    <row r="2007" spans="3:12" x14ac:dyDescent="0.3">
      <c r="C2007" s="30"/>
      <c r="D2007" s="30"/>
      <c r="E2007" s="30"/>
      <c r="F2007" s="43"/>
      <c r="G2007" s="30"/>
      <c r="H2007" s="30"/>
      <c r="I2007" s="30"/>
      <c r="J2007" s="30"/>
      <c r="K2007" s="30"/>
      <c r="L2007" s="30"/>
    </row>
    <row r="2008" spans="3:12" x14ac:dyDescent="0.3">
      <c r="C2008" s="30"/>
      <c r="D2008" s="30"/>
      <c r="E2008" s="30"/>
      <c r="F2008" s="43"/>
      <c r="G2008" s="30"/>
      <c r="H2008" s="30"/>
      <c r="I2008" s="30"/>
      <c r="J2008" s="30"/>
      <c r="K2008" s="30"/>
      <c r="L2008" s="30"/>
    </row>
    <row r="2009" spans="3:12" x14ac:dyDescent="0.3">
      <c r="C2009" s="30"/>
      <c r="D2009" s="30"/>
      <c r="E2009" s="30"/>
      <c r="F2009" s="43"/>
      <c r="G2009" s="30"/>
      <c r="H2009" s="30"/>
      <c r="I2009" s="30"/>
      <c r="J2009" s="30"/>
      <c r="K2009" s="30"/>
      <c r="L2009" s="30"/>
    </row>
    <row r="2010" spans="3:12" x14ac:dyDescent="0.3">
      <c r="C2010" s="30"/>
      <c r="D2010" s="30"/>
      <c r="E2010" s="30"/>
      <c r="F2010" s="43"/>
      <c r="G2010" s="30"/>
      <c r="H2010" s="30"/>
      <c r="I2010" s="30"/>
      <c r="J2010" s="30"/>
      <c r="K2010" s="30"/>
      <c r="L2010" s="30"/>
    </row>
    <row r="2011" spans="3:12" x14ac:dyDescent="0.3">
      <c r="C2011" s="30"/>
      <c r="D2011" s="30"/>
      <c r="E2011" s="30"/>
      <c r="F2011" s="43"/>
      <c r="G2011" s="30"/>
      <c r="H2011" s="30"/>
      <c r="I2011" s="30"/>
      <c r="J2011" s="30"/>
      <c r="K2011" s="30"/>
      <c r="L2011" s="30"/>
    </row>
    <row r="2012" spans="3:12" x14ac:dyDescent="0.3">
      <c r="C2012" s="30"/>
      <c r="D2012" s="30"/>
      <c r="E2012" s="30"/>
      <c r="F2012" s="43"/>
      <c r="G2012" s="30"/>
      <c r="H2012" s="30"/>
      <c r="I2012" s="30"/>
      <c r="J2012" s="30"/>
      <c r="K2012" s="30"/>
      <c r="L2012" s="30"/>
    </row>
    <row r="2013" spans="3:12" x14ac:dyDescent="0.3">
      <c r="C2013" s="30"/>
      <c r="D2013" s="30"/>
      <c r="E2013" s="30"/>
      <c r="F2013" s="43"/>
      <c r="G2013" s="30"/>
      <c r="H2013" s="30"/>
      <c r="I2013" s="30"/>
      <c r="J2013" s="30"/>
      <c r="K2013" s="30"/>
      <c r="L2013" s="30"/>
    </row>
    <row r="2014" spans="3:12" x14ac:dyDescent="0.3">
      <c r="C2014" s="30"/>
      <c r="D2014" s="30"/>
      <c r="E2014" s="30"/>
      <c r="F2014" s="43"/>
      <c r="G2014" s="30"/>
      <c r="H2014" s="30"/>
      <c r="I2014" s="30"/>
      <c r="J2014" s="30"/>
      <c r="K2014" s="30"/>
      <c r="L2014" s="30"/>
    </row>
    <row r="2015" spans="3:12" x14ac:dyDescent="0.3">
      <c r="C2015" s="30"/>
      <c r="D2015" s="30"/>
      <c r="E2015" s="30"/>
      <c r="F2015" s="43"/>
      <c r="G2015" s="30"/>
      <c r="H2015" s="30"/>
      <c r="I2015" s="30"/>
      <c r="J2015" s="30"/>
      <c r="K2015" s="30"/>
      <c r="L2015" s="30"/>
    </row>
    <row r="2016" spans="3:12" x14ac:dyDescent="0.3">
      <c r="C2016" s="30"/>
      <c r="D2016" s="30"/>
      <c r="E2016" s="30"/>
      <c r="F2016" s="43"/>
      <c r="G2016" s="30"/>
      <c r="H2016" s="30"/>
      <c r="I2016" s="30"/>
      <c r="J2016" s="30"/>
      <c r="K2016" s="30"/>
      <c r="L2016" s="30"/>
    </row>
    <row r="2017" spans="3:12" x14ac:dyDescent="0.3">
      <c r="C2017" s="30"/>
      <c r="D2017" s="30"/>
      <c r="E2017" s="30"/>
      <c r="F2017" s="43"/>
      <c r="G2017" s="30"/>
      <c r="H2017" s="30"/>
      <c r="I2017" s="30"/>
      <c r="J2017" s="30"/>
      <c r="K2017" s="30"/>
      <c r="L2017" s="30"/>
    </row>
    <row r="2018" spans="3:12" x14ac:dyDescent="0.3">
      <c r="C2018" s="30"/>
      <c r="D2018" s="30"/>
      <c r="E2018" s="30"/>
      <c r="F2018" s="43"/>
      <c r="G2018" s="30"/>
      <c r="H2018" s="30"/>
      <c r="I2018" s="30"/>
      <c r="J2018" s="30"/>
      <c r="K2018" s="30"/>
      <c r="L2018" s="30"/>
    </row>
    <row r="2019" spans="3:12" x14ac:dyDescent="0.3">
      <c r="C2019" s="30"/>
      <c r="D2019" s="30"/>
      <c r="E2019" s="30"/>
      <c r="F2019" s="43"/>
      <c r="G2019" s="30"/>
      <c r="H2019" s="30"/>
      <c r="I2019" s="30"/>
      <c r="J2019" s="30"/>
      <c r="K2019" s="30"/>
      <c r="L2019" s="30"/>
    </row>
    <row r="2020" spans="3:12" x14ac:dyDescent="0.3">
      <c r="C2020" s="30"/>
      <c r="D2020" s="30"/>
      <c r="E2020" s="30"/>
      <c r="F2020" s="43"/>
      <c r="G2020" s="30"/>
      <c r="H2020" s="30"/>
      <c r="I2020" s="30"/>
      <c r="J2020" s="30"/>
      <c r="K2020" s="30"/>
      <c r="L2020" s="30"/>
    </row>
    <row r="2021" spans="3:12" x14ac:dyDescent="0.3">
      <c r="C2021" s="30"/>
      <c r="D2021" s="30"/>
      <c r="E2021" s="30"/>
      <c r="F2021" s="43"/>
      <c r="G2021" s="30"/>
      <c r="H2021" s="30"/>
      <c r="I2021" s="30"/>
      <c r="J2021" s="30"/>
      <c r="K2021" s="30"/>
      <c r="L2021" s="30"/>
    </row>
    <row r="2022" spans="3:12" x14ac:dyDescent="0.3">
      <c r="C2022" s="30"/>
      <c r="D2022" s="30"/>
      <c r="E2022" s="30"/>
      <c r="F2022" s="43"/>
      <c r="G2022" s="30"/>
      <c r="H2022" s="30"/>
      <c r="I2022" s="30"/>
      <c r="J2022" s="30"/>
      <c r="K2022" s="30"/>
      <c r="L2022" s="30"/>
    </row>
    <row r="2023" spans="3:12" x14ac:dyDescent="0.3">
      <c r="C2023" s="30"/>
      <c r="D2023" s="30"/>
      <c r="E2023" s="30"/>
      <c r="F2023" s="43"/>
      <c r="G2023" s="30"/>
      <c r="H2023" s="30"/>
      <c r="I2023" s="30"/>
      <c r="J2023" s="30"/>
      <c r="K2023" s="30"/>
      <c r="L2023" s="30"/>
    </row>
    <row r="2024" spans="3:12" x14ac:dyDescent="0.3">
      <c r="C2024" s="30"/>
      <c r="D2024" s="30"/>
      <c r="E2024" s="30"/>
      <c r="F2024" s="43"/>
      <c r="G2024" s="30"/>
      <c r="H2024" s="30"/>
      <c r="I2024" s="30"/>
      <c r="J2024" s="30"/>
      <c r="K2024" s="30"/>
      <c r="L2024" s="30"/>
    </row>
    <row r="2025" spans="3:12" x14ac:dyDescent="0.3">
      <c r="C2025" s="30"/>
      <c r="D2025" s="30"/>
      <c r="E2025" s="30"/>
      <c r="F2025" s="43"/>
      <c r="G2025" s="30"/>
      <c r="H2025" s="30"/>
      <c r="I2025" s="30"/>
      <c r="J2025" s="30"/>
      <c r="K2025" s="30"/>
      <c r="L2025" s="30"/>
    </row>
    <row r="2026" spans="3:12" x14ac:dyDescent="0.3">
      <c r="C2026" s="30"/>
      <c r="D2026" s="30"/>
      <c r="E2026" s="30"/>
      <c r="F2026" s="43"/>
      <c r="G2026" s="30"/>
      <c r="H2026" s="30"/>
      <c r="I2026" s="30"/>
      <c r="J2026" s="30"/>
      <c r="K2026" s="30"/>
      <c r="L2026" s="30"/>
    </row>
    <row r="2027" spans="3:12" x14ac:dyDescent="0.3">
      <c r="C2027" s="30"/>
      <c r="D2027" s="30"/>
      <c r="E2027" s="30"/>
      <c r="F2027" s="43"/>
      <c r="G2027" s="30"/>
      <c r="H2027" s="30"/>
      <c r="I2027" s="30"/>
      <c r="J2027" s="30"/>
      <c r="K2027" s="30"/>
      <c r="L2027" s="30"/>
    </row>
    <row r="2028" spans="3:12" x14ac:dyDescent="0.3">
      <c r="C2028" s="30"/>
      <c r="D2028" s="30"/>
      <c r="E2028" s="30"/>
      <c r="F2028" s="43"/>
      <c r="G2028" s="30"/>
      <c r="H2028" s="30"/>
      <c r="I2028" s="30"/>
      <c r="J2028" s="30"/>
      <c r="K2028" s="30"/>
      <c r="L2028" s="30"/>
    </row>
    <row r="2029" spans="3:12" x14ac:dyDescent="0.3">
      <c r="C2029" s="30"/>
      <c r="D2029" s="30"/>
      <c r="E2029" s="30"/>
      <c r="F2029" s="43"/>
      <c r="G2029" s="30"/>
      <c r="H2029" s="30"/>
      <c r="I2029" s="30"/>
      <c r="J2029" s="30"/>
      <c r="K2029" s="30"/>
      <c r="L2029" s="30"/>
    </row>
    <row r="2030" spans="3:12" x14ac:dyDescent="0.3">
      <c r="C2030" s="30"/>
      <c r="D2030" s="30"/>
      <c r="E2030" s="30"/>
      <c r="F2030" s="43"/>
      <c r="G2030" s="30"/>
      <c r="H2030" s="30"/>
      <c r="I2030" s="30"/>
      <c r="J2030" s="30"/>
      <c r="K2030" s="30"/>
      <c r="L2030" s="30"/>
    </row>
    <row r="2031" spans="3:12" x14ac:dyDescent="0.3">
      <c r="C2031" s="30"/>
      <c r="D2031" s="30"/>
      <c r="E2031" s="30"/>
      <c r="F2031" s="43"/>
      <c r="G2031" s="30"/>
      <c r="H2031" s="30"/>
      <c r="I2031" s="30"/>
      <c r="J2031" s="30"/>
      <c r="K2031" s="30"/>
      <c r="L2031" s="30"/>
    </row>
    <row r="2032" spans="3:12" x14ac:dyDescent="0.3">
      <c r="C2032" s="30"/>
      <c r="D2032" s="30"/>
      <c r="E2032" s="30"/>
      <c r="F2032" s="43"/>
      <c r="G2032" s="30"/>
      <c r="H2032" s="30"/>
      <c r="I2032" s="30"/>
      <c r="J2032" s="30"/>
      <c r="K2032" s="30"/>
      <c r="L2032" s="30"/>
    </row>
    <row r="2033" spans="3:12" x14ac:dyDescent="0.3">
      <c r="C2033" s="30"/>
      <c r="D2033" s="30"/>
      <c r="E2033" s="30"/>
      <c r="F2033" s="43"/>
      <c r="G2033" s="30"/>
      <c r="H2033" s="30"/>
      <c r="I2033" s="30"/>
      <c r="J2033" s="30"/>
      <c r="K2033" s="30"/>
      <c r="L2033" s="30"/>
    </row>
    <row r="2034" spans="3:12" x14ac:dyDescent="0.3">
      <c r="C2034" s="30"/>
      <c r="D2034" s="30"/>
      <c r="E2034" s="30"/>
      <c r="F2034" s="43"/>
      <c r="G2034" s="30"/>
      <c r="H2034" s="30"/>
      <c r="I2034" s="30"/>
      <c r="J2034" s="30"/>
      <c r="K2034" s="30"/>
      <c r="L2034" s="30"/>
    </row>
    <row r="2035" spans="3:12" x14ac:dyDescent="0.3">
      <c r="C2035" s="30"/>
      <c r="D2035" s="30"/>
      <c r="E2035" s="30"/>
      <c r="F2035" s="43"/>
      <c r="G2035" s="30"/>
      <c r="H2035" s="30"/>
      <c r="I2035" s="30"/>
      <c r="J2035" s="30"/>
      <c r="K2035" s="30"/>
      <c r="L2035" s="30"/>
    </row>
    <row r="2036" spans="3:12" x14ac:dyDescent="0.3">
      <c r="C2036" s="30"/>
      <c r="D2036" s="30"/>
      <c r="E2036" s="30"/>
      <c r="F2036" s="43"/>
      <c r="G2036" s="30"/>
      <c r="H2036" s="30"/>
      <c r="I2036" s="30"/>
      <c r="J2036" s="30"/>
      <c r="K2036" s="30"/>
      <c r="L2036" s="30"/>
    </row>
    <row r="2037" spans="3:12" x14ac:dyDescent="0.3">
      <c r="C2037" s="30"/>
      <c r="D2037" s="30"/>
      <c r="E2037" s="30"/>
      <c r="F2037" s="43"/>
      <c r="G2037" s="30"/>
      <c r="H2037" s="30"/>
      <c r="I2037" s="30"/>
      <c r="J2037" s="30"/>
      <c r="K2037" s="30"/>
      <c r="L2037" s="30"/>
    </row>
    <row r="2038" spans="3:12" x14ac:dyDescent="0.3">
      <c r="C2038" s="30"/>
      <c r="D2038" s="30"/>
      <c r="E2038" s="30"/>
      <c r="F2038" s="43"/>
      <c r="G2038" s="30"/>
      <c r="H2038" s="30"/>
      <c r="I2038" s="30"/>
      <c r="J2038" s="30"/>
      <c r="K2038" s="30"/>
      <c r="L2038" s="30"/>
    </row>
    <row r="2039" spans="3:12" x14ac:dyDescent="0.3">
      <c r="C2039" s="30"/>
      <c r="D2039" s="30"/>
      <c r="E2039" s="30"/>
      <c r="F2039" s="43"/>
      <c r="G2039" s="30"/>
      <c r="H2039" s="30"/>
      <c r="I2039" s="30"/>
      <c r="J2039" s="30"/>
      <c r="K2039" s="30"/>
      <c r="L2039" s="30"/>
    </row>
    <row r="2040" spans="3:12" x14ac:dyDescent="0.3">
      <c r="C2040" s="30"/>
      <c r="D2040" s="30"/>
      <c r="E2040" s="30"/>
      <c r="F2040" s="43"/>
      <c r="G2040" s="30"/>
      <c r="H2040" s="30"/>
      <c r="I2040" s="30"/>
      <c r="J2040" s="30"/>
      <c r="K2040" s="30"/>
      <c r="L2040" s="30"/>
    </row>
    <row r="2041" spans="3:12" x14ac:dyDescent="0.3">
      <c r="C2041" s="30"/>
      <c r="D2041" s="30"/>
      <c r="E2041" s="30"/>
      <c r="F2041" s="43"/>
      <c r="G2041" s="30"/>
      <c r="H2041" s="30"/>
      <c r="I2041" s="30"/>
      <c r="J2041" s="30"/>
      <c r="K2041" s="30"/>
      <c r="L2041" s="30"/>
    </row>
    <row r="2042" spans="3:12" x14ac:dyDescent="0.3">
      <c r="C2042" s="30"/>
      <c r="D2042" s="30"/>
      <c r="E2042" s="30"/>
      <c r="F2042" s="43"/>
      <c r="G2042" s="30"/>
      <c r="H2042" s="30"/>
      <c r="I2042" s="30"/>
      <c r="J2042" s="30"/>
      <c r="K2042" s="30"/>
      <c r="L2042" s="30"/>
    </row>
    <row r="2043" spans="3:12" x14ac:dyDescent="0.3">
      <c r="C2043" s="30"/>
      <c r="D2043" s="30"/>
      <c r="E2043" s="30"/>
      <c r="F2043" s="43"/>
      <c r="G2043" s="30"/>
      <c r="H2043" s="30"/>
      <c r="I2043" s="30"/>
      <c r="J2043" s="30"/>
      <c r="K2043" s="30"/>
      <c r="L2043" s="30"/>
    </row>
    <row r="2044" spans="3:12" x14ac:dyDescent="0.3">
      <c r="C2044" s="30"/>
      <c r="D2044" s="30"/>
      <c r="E2044" s="30"/>
      <c r="F2044" s="43"/>
      <c r="G2044" s="30"/>
      <c r="H2044" s="30"/>
      <c r="I2044" s="30"/>
      <c r="J2044" s="30"/>
      <c r="K2044" s="30"/>
      <c r="L2044" s="30"/>
    </row>
    <row r="2045" spans="3:12" x14ac:dyDescent="0.3">
      <c r="C2045" s="30"/>
      <c r="D2045" s="30"/>
      <c r="E2045" s="30"/>
      <c r="F2045" s="43"/>
      <c r="G2045" s="30"/>
      <c r="H2045" s="30"/>
      <c r="I2045" s="30"/>
      <c r="J2045" s="30"/>
      <c r="K2045" s="30"/>
      <c r="L2045" s="30"/>
    </row>
    <row r="2046" spans="3:12" x14ac:dyDescent="0.3">
      <c r="C2046" s="30"/>
      <c r="D2046" s="30"/>
      <c r="E2046" s="30"/>
      <c r="F2046" s="43"/>
      <c r="G2046" s="30"/>
      <c r="H2046" s="30"/>
      <c r="I2046" s="30"/>
      <c r="J2046" s="30"/>
      <c r="K2046" s="30"/>
      <c r="L2046" s="30"/>
    </row>
    <row r="2047" spans="3:12" x14ac:dyDescent="0.3">
      <c r="C2047" s="30"/>
      <c r="D2047" s="30"/>
      <c r="E2047" s="30"/>
      <c r="F2047" s="43"/>
      <c r="G2047" s="30"/>
      <c r="H2047" s="30"/>
      <c r="I2047" s="30"/>
      <c r="J2047" s="30"/>
      <c r="K2047" s="30"/>
      <c r="L2047" s="30"/>
    </row>
    <row r="2048" spans="3:12" x14ac:dyDescent="0.3">
      <c r="C2048" s="30"/>
      <c r="D2048" s="30"/>
      <c r="E2048" s="30"/>
      <c r="F2048" s="43"/>
      <c r="G2048" s="30"/>
      <c r="H2048" s="30"/>
      <c r="I2048" s="30"/>
      <c r="J2048" s="30"/>
      <c r="K2048" s="30"/>
      <c r="L2048" s="30"/>
    </row>
    <row r="2049" spans="3:12" x14ac:dyDescent="0.3">
      <c r="C2049" s="30"/>
      <c r="D2049" s="30"/>
      <c r="E2049" s="30"/>
      <c r="F2049" s="43"/>
      <c r="G2049" s="30"/>
      <c r="H2049" s="30"/>
      <c r="I2049" s="30"/>
      <c r="J2049" s="30"/>
      <c r="K2049" s="30"/>
      <c r="L2049" s="30"/>
    </row>
    <row r="2050" spans="3:12" x14ac:dyDescent="0.3">
      <c r="C2050" s="30"/>
      <c r="D2050" s="30"/>
      <c r="E2050" s="30"/>
      <c r="F2050" s="43"/>
      <c r="G2050" s="30"/>
      <c r="H2050" s="30"/>
      <c r="I2050" s="30"/>
      <c r="J2050" s="30"/>
      <c r="K2050" s="30"/>
      <c r="L2050" s="30"/>
    </row>
    <row r="2051" spans="3:12" x14ac:dyDescent="0.3">
      <c r="C2051" s="30"/>
      <c r="D2051" s="30"/>
      <c r="E2051" s="30"/>
      <c r="F2051" s="43"/>
      <c r="G2051" s="30"/>
      <c r="H2051" s="30"/>
      <c r="I2051" s="30"/>
      <c r="J2051" s="30"/>
      <c r="K2051" s="30"/>
      <c r="L2051" s="30"/>
    </row>
    <row r="2052" spans="3:12" x14ac:dyDescent="0.3">
      <c r="C2052" s="30"/>
      <c r="D2052" s="30"/>
      <c r="E2052" s="30"/>
      <c r="F2052" s="43"/>
      <c r="G2052" s="30"/>
      <c r="H2052" s="30"/>
      <c r="I2052" s="30"/>
      <c r="J2052" s="30"/>
      <c r="K2052" s="30"/>
      <c r="L2052" s="30"/>
    </row>
    <row r="2053" spans="3:12" x14ac:dyDescent="0.3">
      <c r="C2053" s="30"/>
      <c r="D2053" s="30"/>
      <c r="E2053" s="30"/>
      <c r="F2053" s="43"/>
      <c r="G2053" s="30"/>
      <c r="H2053" s="30"/>
      <c r="I2053" s="30"/>
      <c r="J2053" s="30"/>
      <c r="K2053" s="30"/>
      <c r="L2053" s="30"/>
    </row>
    <row r="2054" spans="3:12" x14ac:dyDescent="0.3">
      <c r="C2054" s="30"/>
      <c r="D2054" s="30"/>
      <c r="E2054" s="30"/>
      <c r="F2054" s="43"/>
      <c r="G2054" s="30"/>
      <c r="H2054" s="30"/>
      <c r="I2054" s="30"/>
      <c r="J2054" s="30"/>
      <c r="K2054" s="30"/>
      <c r="L2054" s="30"/>
    </row>
    <row r="2055" spans="3:12" x14ac:dyDescent="0.3">
      <c r="C2055" s="30"/>
      <c r="D2055" s="30"/>
      <c r="E2055" s="30"/>
      <c r="F2055" s="43"/>
      <c r="G2055" s="30"/>
      <c r="H2055" s="30"/>
      <c r="I2055" s="30"/>
      <c r="J2055" s="30"/>
      <c r="K2055" s="30"/>
      <c r="L2055" s="30"/>
    </row>
    <row r="2056" spans="3:12" x14ac:dyDescent="0.3">
      <c r="C2056" s="30"/>
      <c r="D2056" s="30"/>
      <c r="E2056" s="30"/>
      <c r="F2056" s="43"/>
      <c r="G2056" s="30"/>
      <c r="H2056" s="30"/>
      <c r="I2056" s="30"/>
      <c r="J2056" s="30"/>
      <c r="K2056" s="30"/>
      <c r="L2056" s="30"/>
    </row>
    <row r="2057" spans="3:12" x14ac:dyDescent="0.3">
      <c r="C2057" s="30"/>
      <c r="D2057" s="30"/>
      <c r="E2057" s="30"/>
      <c r="F2057" s="43"/>
      <c r="G2057" s="30"/>
      <c r="H2057" s="30"/>
      <c r="I2057" s="30"/>
      <c r="J2057" s="30"/>
      <c r="K2057" s="30"/>
      <c r="L2057" s="30"/>
    </row>
    <row r="2058" spans="3:12" x14ac:dyDescent="0.3">
      <c r="C2058" s="30"/>
      <c r="D2058" s="30"/>
      <c r="E2058" s="30"/>
      <c r="F2058" s="43"/>
      <c r="G2058" s="30"/>
      <c r="H2058" s="30"/>
      <c r="I2058" s="30"/>
      <c r="J2058" s="30"/>
      <c r="K2058" s="30"/>
      <c r="L2058" s="30"/>
    </row>
    <row r="2059" spans="3:12" x14ac:dyDescent="0.3">
      <c r="C2059" s="30"/>
      <c r="D2059" s="30"/>
      <c r="E2059" s="30"/>
      <c r="F2059" s="43"/>
      <c r="G2059" s="30"/>
      <c r="H2059" s="30"/>
      <c r="I2059" s="30"/>
      <c r="J2059" s="30"/>
      <c r="K2059" s="30"/>
      <c r="L2059" s="30"/>
    </row>
    <row r="2060" spans="3:12" x14ac:dyDescent="0.3">
      <c r="C2060" s="30"/>
      <c r="D2060" s="30"/>
      <c r="E2060" s="30"/>
      <c r="F2060" s="43"/>
      <c r="G2060" s="30"/>
      <c r="H2060" s="30"/>
      <c r="I2060" s="30"/>
      <c r="J2060" s="30"/>
      <c r="K2060" s="30"/>
      <c r="L2060" s="30"/>
    </row>
    <row r="2061" spans="3:12" x14ac:dyDescent="0.3">
      <c r="C2061" s="30"/>
      <c r="D2061" s="30"/>
      <c r="E2061" s="30"/>
      <c r="F2061" s="43"/>
      <c r="G2061" s="30"/>
      <c r="H2061" s="30"/>
      <c r="I2061" s="30"/>
      <c r="J2061" s="30"/>
      <c r="K2061" s="30"/>
      <c r="L2061" s="30"/>
    </row>
    <row r="2062" spans="3:12" x14ac:dyDescent="0.3">
      <c r="C2062" s="30"/>
      <c r="D2062" s="30"/>
      <c r="E2062" s="30"/>
      <c r="F2062" s="43"/>
      <c r="G2062" s="30"/>
      <c r="H2062" s="30"/>
      <c r="I2062" s="30"/>
      <c r="J2062" s="30"/>
      <c r="K2062" s="30"/>
      <c r="L2062" s="30"/>
    </row>
    <row r="2063" spans="3:12" x14ac:dyDescent="0.3">
      <c r="C2063" s="30"/>
      <c r="D2063" s="30"/>
      <c r="E2063" s="30"/>
      <c r="F2063" s="43"/>
      <c r="G2063" s="30"/>
      <c r="H2063" s="30"/>
      <c r="I2063" s="30"/>
      <c r="J2063" s="30"/>
      <c r="K2063" s="30"/>
      <c r="L2063" s="30"/>
    </row>
    <row r="2064" spans="3:12" x14ac:dyDescent="0.3">
      <c r="C2064" s="30"/>
      <c r="D2064" s="30"/>
      <c r="E2064" s="30"/>
      <c r="F2064" s="43"/>
      <c r="G2064" s="30"/>
      <c r="H2064" s="30"/>
      <c r="I2064" s="30"/>
      <c r="J2064" s="30"/>
      <c r="K2064" s="30"/>
      <c r="L2064" s="30"/>
    </row>
    <row r="2065" spans="3:12" x14ac:dyDescent="0.3">
      <c r="C2065" s="30"/>
      <c r="D2065" s="30"/>
      <c r="E2065" s="30"/>
      <c r="F2065" s="43"/>
      <c r="G2065" s="30"/>
      <c r="H2065" s="30"/>
      <c r="I2065" s="30"/>
      <c r="J2065" s="30"/>
      <c r="K2065" s="30"/>
      <c r="L2065" s="30"/>
    </row>
    <row r="2066" spans="3:12" x14ac:dyDescent="0.3">
      <c r="C2066" s="30"/>
      <c r="D2066" s="30"/>
      <c r="E2066" s="30"/>
      <c r="F2066" s="43"/>
      <c r="G2066" s="30"/>
      <c r="H2066" s="30"/>
      <c r="I2066" s="30"/>
      <c r="J2066" s="30"/>
      <c r="K2066" s="30"/>
      <c r="L2066" s="30"/>
    </row>
    <row r="2067" spans="3:12" x14ac:dyDescent="0.3">
      <c r="C2067" s="30"/>
      <c r="D2067" s="30"/>
      <c r="E2067" s="30"/>
      <c r="F2067" s="43"/>
      <c r="G2067" s="30"/>
      <c r="H2067" s="30"/>
      <c r="I2067" s="30"/>
      <c r="J2067" s="30"/>
      <c r="K2067" s="30"/>
      <c r="L2067" s="30"/>
    </row>
    <row r="2068" spans="3:12" x14ac:dyDescent="0.3">
      <c r="C2068" s="30"/>
      <c r="D2068" s="30"/>
      <c r="E2068" s="30"/>
      <c r="F2068" s="43"/>
      <c r="G2068" s="30"/>
      <c r="H2068" s="30"/>
      <c r="I2068" s="30"/>
      <c r="J2068" s="30"/>
      <c r="K2068" s="30"/>
      <c r="L2068" s="30"/>
    </row>
    <row r="2069" spans="3:12" x14ac:dyDescent="0.3">
      <c r="C2069" s="30"/>
      <c r="D2069" s="30"/>
      <c r="E2069" s="30"/>
      <c r="F2069" s="43"/>
      <c r="G2069" s="30"/>
      <c r="H2069" s="30"/>
      <c r="I2069" s="30"/>
      <c r="J2069" s="30"/>
      <c r="K2069" s="30"/>
      <c r="L2069" s="30"/>
    </row>
    <row r="2070" spans="3:12" x14ac:dyDescent="0.3">
      <c r="C2070" s="30"/>
      <c r="D2070" s="30"/>
      <c r="E2070" s="30"/>
      <c r="F2070" s="43"/>
      <c r="G2070" s="30"/>
      <c r="H2070" s="30"/>
      <c r="I2070" s="30"/>
      <c r="J2070" s="30"/>
      <c r="K2070" s="30"/>
      <c r="L2070" s="30"/>
    </row>
    <row r="2071" spans="3:12" x14ac:dyDescent="0.3">
      <c r="C2071" s="30"/>
      <c r="D2071" s="30"/>
      <c r="E2071" s="30"/>
      <c r="F2071" s="43"/>
      <c r="G2071" s="30"/>
      <c r="H2071" s="30"/>
      <c r="I2071" s="30"/>
      <c r="J2071" s="30"/>
      <c r="K2071" s="30"/>
      <c r="L2071" s="30"/>
    </row>
    <row r="2072" spans="3:12" x14ac:dyDescent="0.3">
      <c r="C2072" s="30"/>
      <c r="D2072" s="30"/>
      <c r="E2072" s="30"/>
      <c r="F2072" s="43"/>
      <c r="G2072" s="30"/>
      <c r="H2072" s="30"/>
      <c r="I2072" s="30"/>
      <c r="J2072" s="30"/>
      <c r="K2072" s="30"/>
      <c r="L2072" s="30"/>
    </row>
    <row r="2073" spans="3:12" x14ac:dyDescent="0.3">
      <c r="C2073" s="30"/>
      <c r="D2073" s="30"/>
      <c r="E2073" s="30"/>
      <c r="F2073" s="43"/>
      <c r="G2073" s="30"/>
      <c r="H2073" s="30"/>
      <c r="I2073" s="30"/>
      <c r="J2073" s="30"/>
      <c r="K2073" s="30"/>
      <c r="L2073" s="30"/>
    </row>
    <row r="2074" spans="3:12" x14ac:dyDescent="0.3">
      <c r="C2074" s="30"/>
      <c r="D2074" s="30"/>
      <c r="E2074" s="30"/>
      <c r="F2074" s="43"/>
      <c r="G2074" s="30"/>
      <c r="H2074" s="30"/>
      <c r="I2074" s="30"/>
      <c r="J2074" s="30"/>
      <c r="K2074" s="30"/>
      <c r="L2074" s="30"/>
    </row>
    <row r="2075" spans="3:12" x14ac:dyDescent="0.3">
      <c r="C2075" s="30"/>
      <c r="D2075" s="30"/>
      <c r="E2075" s="30"/>
      <c r="F2075" s="43"/>
      <c r="G2075" s="30"/>
      <c r="H2075" s="30"/>
      <c r="I2075" s="30"/>
      <c r="J2075" s="30"/>
      <c r="K2075" s="30"/>
      <c r="L2075" s="30"/>
    </row>
    <row r="2076" spans="3:12" x14ac:dyDescent="0.3">
      <c r="C2076" s="30"/>
      <c r="D2076" s="30"/>
      <c r="E2076" s="30"/>
      <c r="F2076" s="43"/>
      <c r="G2076" s="30"/>
      <c r="H2076" s="30"/>
      <c r="I2076" s="30"/>
      <c r="J2076" s="30"/>
      <c r="K2076" s="30"/>
      <c r="L2076" s="30"/>
    </row>
    <row r="2077" spans="3:12" x14ac:dyDescent="0.3">
      <c r="C2077" s="30"/>
      <c r="D2077" s="30"/>
      <c r="E2077" s="30"/>
      <c r="F2077" s="43"/>
      <c r="G2077" s="30"/>
      <c r="H2077" s="30"/>
      <c r="I2077" s="30"/>
      <c r="J2077" s="30"/>
      <c r="K2077" s="30"/>
      <c r="L2077" s="30"/>
    </row>
    <row r="2078" spans="3:12" x14ac:dyDescent="0.3">
      <c r="C2078" s="30"/>
      <c r="D2078" s="30"/>
      <c r="E2078" s="30"/>
      <c r="F2078" s="43"/>
      <c r="G2078" s="30"/>
      <c r="H2078" s="30"/>
      <c r="I2078" s="30"/>
      <c r="J2078" s="30"/>
      <c r="K2078" s="30"/>
      <c r="L2078" s="30"/>
    </row>
    <row r="2079" spans="3:12" x14ac:dyDescent="0.3">
      <c r="C2079" s="30"/>
      <c r="D2079" s="30"/>
      <c r="E2079" s="30"/>
      <c r="F2079" s="43"/>
      <c r="G2079" s="30"/>
      <c r="H2079" s="30"/>
      <c r="I2079" s="30"/>
      <c r="J2079" s="30"/>
      <c r="K2079" s="30"/>
      <c r="L2079" s="30"/>
    </row>
    <row r="2080" spans="3:12" x14ac:dyDescent="0.3">
      <c r="C2080" s="30"/>
      <c r="D2080" s="30"/>
      <c r="E2080" s="30"/>
      <c r="F2080" s="43"/>
      <c r="G2080" s="30"/>
      <c r="H2080" s="30"/>
      <c r="I2080" s="30"/>
      <c r="J2080" s="30"/>
      <c r="K2080" s="30"/>
      <c r="L2080" s="30"/>
    </row>
    <row r="2081" spans="3:12" x14ac:dyDescent="0.3">
      <c r="C2081" s="30"/>
      <c r="D2081" s="30"/>
      <c r="E2081" s="30"/>
      <c r="F2081" s="43"/>
      <c r="G2081" s="30"/>
      <c r="H2081" s="30"/>
      <c r="I2081" s="30"/>
      <c r="J2081" s="30"/>
      <c r="K2081" s="30"/>
      <c r="L2081" s="30"/>
    </row>
    <row r="2082" spans="3:12" x14ac:dyDescent="0.3">
      <c r="C2082" s="30"/>
      <c r="D2082" s="30"/>
      <c r="E2082" s="30"/>
      <c r="F2082" s="43"/>
      <c r="G2082" s="30"/>
      <c r="H2082" s="30"/>
      <c r="I2082" s="30"/>
      <c r="J2082" s="30"/>
      <c r="K2082" s="30"/>
      <c r="L2082" s="30"/>
    </row>
    <row r="2083" spans="3:12" x14ac:dyDescent="0.3">
      <c r="C2083" s="30"/>
      <c r="D2083" s="30"/>
      <c r="E2083" s="30"/>
      <c r="F2083" s="43"/>
      <c r="G2083" s="30"/>
      <c r="H2083" s="30"/>
      <c r="I2083" s="30"/>
      <c r="J2083" s="30"/>
      <c r="K2083" s="30"/>
      <c r="L2083" s="30"/>
    </row>
    <row r="2084" spans="3:12" x14ac:dyDescent="0.3">
      <c r="C2084" s="30"/>
      <c r="D2084" s="30"/>
      <c r="E2084" s="30"/>
      <c r="F2084" s="43"/>
      <c r="G2084" s="30"/>
      <c r="H2084" s="30"/>
      <c r="I2084" s="30"/>
      <c r="J2084" s="30"/>
      <c r="K2084" s="30"/>
      <c r="L2084" s="30"/>
    </row>
    <row r="2085" spans="3:12" x14ac:dyDescent="0.3">
      <c r="C2085" s="30"/>
      <c r="D2085" s="30"/>
      <c r="E2085" s="30"/>
      <c r="F2085" s="43"/>
      <c r="G2085" s="30"/>
      <c r="H2085" s="30"/>
      <c r="I2085" s="30"/>
      <c r="J2085" s="30"/>
      <c r="K2085" s="30"/>
      <c r="L2085" s="30"/>
    </row>
    <row r="2086" spans="3:12" x14ac:dyDescent="0.3">
      <c r="C2086" s="30"/>
      <c r="D2086" s="30"/>
      <c r="E2086" s="30"/>
      <c r="F2086" s="43"/>
      <c r="G2086" s="30"/>
      <c r="H2086" s="30"/>
      <c r="I2086" s="30"/>
      <c r="J2086" s="30"/>
      <c r="K2086" s="30"/>
      <c r="L2086" s="30"/>
    </row>
    <row r="2087" spans="3:12" x14ac:dyDescent="0.3">
      <c r="C2087" s="30"/>
      <c r="D2087" s="30"/>
      <c r="E2087" s="30"/>
      <c r="F2087" s="43"/>
      <c r="G2087" s="30"/>
      <c r="H2087" s="30"/>
      <c r="I2087" s="30"/>
      <c r="J2087" s="30"/>
      <c r="K2087" s="30"/>
      <c r="L2087" s="30"/>
    </row>
    <row r="2088" spans="3:12" x14ac:dyDescent="0.3">
      <c r="C2088" s="30"/>
      <c r="D2088" s="30"/>
      <c r="E2088" s="30"/>
      <c r="F2088" s="43"/>
      <c r="G2088" s="30"/>
      <c r="H2088" s="30"/>
      <c r="I2088" s="30"/>
      <c r="J2088" s="30"/>
      <c r="K2088" s="30"/>
      <c r="L2088" s="30"/>
    </row>
    <row r="2089" spans="3:12" x14ac:dyDescent="0.3">
      <c r="C2089" s="30"/>
      <c r="D2089" s="30"/>
      <c r="E2089" s="30"/>
      <c r="F2089" s="43"/>
      <c r="G2089" s="30"/>
      <c r="H2089" s="30"/>
      <c r="I2089" s="30"/>
      <c r="J2089" s="30"/>
      <c r="K2089" s="30"/>
      <c r="L2089" s="30"/>
    </row>
    <row r="2090" spans="3:12" x14ac:dyDescent="0.3">
      <c r="C2090" s="30"/>
      <c r="D2090" s="30"/>
      <c r="E2090" s="30"/>
      <c r="F2090" s="43"/>
      <c r="G2090" s="30"/>
      <c r="H2090" s="30"/>
      <c r="I2090" s="30"/>
      <c r="J2090" s="30"/>
      <c r="K2090" s="30"/>
      <c r="L2090" s="30"/>
    </row>
    <row r="2091" spans="3:12" x14ac:dyDescent="0.3">
      <c r="C2091" s="30"/>
      <c r="D2091" s="30"/>
      <c r="E2091" s="30"/>
      <c r="F2091" s="43"/>
      <c r="G2091" s="30"/>
      <c r="H2091" s="30"/>
      <c r="I2091" s="30"/>
      <c r="J2091" s="30"/>
      <c r="K2091" s="30"/>
      <c r="L2091" s="30"/>
    </row>
    <row r="2092" spans="3:12" x14ac:dyDescent="0.3">
      <c r="C2092" s="30"/>
      <c r="D2092" s="30"/>
      <c r="E2092" s="30"/>
      <c r="F2092" s="43"/>
      <c r="G2092" s="30"/>
      <c r="H2092" s="30"/>
      <c r="I2092" s="30"/>
      <c r="J2092" s="30"/>
      <c r="K2092" s="30"/>
      <c r="L2092" s="30"/>
    </row>
    <row r="2093" spans="3:12" x14ac:dyDescent="0.3">
      <c r="C2093" s="30"/>
      <c r="D2093" s="30"/>
      <c r="E2093" s="30"/>
      <c r="F2093" s="43"/>
      <c r="G2093" s="30"/>
      <c r="H2093" s="30"/>
      <c r="I2093" s="30"/>
      <c r="J2093" s="30"/>
      <c r="K2093" s="30"/>
      <c r="L2093" s="30"/>
    </row>
    <row r="2094" spans="3:12" x14ac:dyDescent="0.3">
      <c r="C2094" s="30"/>
      <c r="D2094" s="30"/>
      <c r="E2094" s="30"/>
      <c r="F2094" s="43"/>
      <c r="G2094" s="30"/>
      <c r="H2094" s="30"/>
      <c r="I2094" s="30"/>
      <c r="J2094" s="30"/>
      <c r="K2094" s="30"/>
      <c r="L2094" s="30"/>
    </row>
    <row r="2095" spans="3:12" x14ac:dyDescent="0.3">
      <c r="C2095" s="30"/>
      <c r="D2095" s="30"/>
      <c r="E2095" s="30"/>
      <c r="F2095" s="43"/>
      <c r="G2095" s="30"/>
      <c r="H2095" s="30"/>
      <c r="I2095" s="30"/>
      <c r="J2095" s="30"/>
      <c r="K2095" s="30"/>
      <c r="L2095" s="30"/>
    </row>
    <row r="2096" spans="3:12" x14ac:dyDescent="0.3">
      <c r="C2096" s="30"/>
      <c r="D2096" s="30"/>
      <c r="E2096" s="30"/>
      <c r="F2096" s="43"/>
      <c r="G2096" s="30"/>
      <c r="H2096" s="30"/>
      <c r="I2096" s="30"/>
      <c r="J2096" s="30"/>
      <c r="K2096" s="30"/>
      <c r="L2096" s="30"/>
    </row>
    <row r="2097" spans="3:12" x14ac:dyDescent="0.3">
      <c r="C2097" s="30"/>
      <c r="D2097" s="30"/>
      <c r="E2097" s="30"/>
      <c r="F2097" s="43"/>
      <c r="G2097" s="30"/>
      <c r="H2097" s="30"/>
      <c r="I2097" s="30"/>
      <c r="J2097" s="30"/>
      <c r="K2097" s="30"/>
      <c r="L2097" s="30"/>
    </row>
    <row r="2098" spans="3:12" x14ac:dyDescent="0.3">
      <c r="C2098" s="30"/>
      <c r="D2098" s="30"/>
      <c r="E2098" s="30"/>
      <c r="F2098" s="43"/>
      <c r="G2098" s="30"/>
      <c r="H2098" s="30"/>
      <c r="I2098" s="30"/>
      <c r="J2098" s="30"/>
      <c r="K2098" s="30"/>
      <c r="L2098" s="30"/>
    </row>
    <row r="2099" spans="3:12" x14ac:dyDescent="0.3">
      <c r="C2099" s="30"/>
      <c r="D2099" s="30"/>
      <c r="E2099" s="30"/>
      <c r="F2099" s="43"/>
      <c r="G2099" s="30"/>
      <c r="H2099" s="30"/>
      <c r="I2099" s="30"/>
      <c r="J2099" s="30"/>
      <c r="K2099" s="30"/>
      <c r="L2099" s="30"/>
    </row>
    <row r="2100" spans="3:12" x14ac:dyDescent="0.3">
      <c r="C2100" s="30"/>
      <c r="D2100" s="30"/>
      <c r="E2100" s="30"/>
      <c r="F2100" s="43"/>
      <c r="G2100" s="30"/>
      <c r="H2100" s="30"/>
      <c r="I2100" s="30"/>
      <c r="J2100" s="30"/>
      <c r="K2100" s="30"/>
      <c r="L2100" s="30"/>
    </row>
    <row r="2101" spans="3:12" x14ac:dyDescent="0.3">
      <c r="C2101" s="30"/>
      <c r="D2101" s="30"/>
      <c r="E2101" s="30"/>
      <c r="F2101" s="43"/>
      <c r="G2101" s="30"/>
      <c r="H2101" s="30"/>
      <c r="I2101" s="30"/>
      <c r="J2101" s="30"/>
      <c r="K2101" s="30"/>
      <c r="L2101" s="30"/>
    </row>
    <row r="2102" spans="3:12" x14ac:dyDescent="0.3">
      <c r="C2102" s="30"/>
      <c r="D2102" s="30"/>
      <c r="E2102" s="30"/>
      <c r="F2102" s="43"/>
      <c r="G2102" s="30"/>
      <c r="H2102" s="30"/>
      <c r="I2102" s="30"/>
      <c r="J2102" s="30"/>
      <c r="K2102" s="30"/>
      <c r="L2102" s="30"/>
    </row>
    <row r="2103" spans="3:12" x14ac:dyDescent="0.3">
      <c r="C2103" s="30"/>
      <c r="D2103" s="30"/>
      <c r="E2103" s="30"/>
      <c r="F2103" s="43"/>
      <c r="G2103" s="30"/>
      <c r="H2103" s="30"/>
      <c r="I2103" s="30"/>
      <c r="J2103" s="30"/>
      <c r="K2103" s="30"/>
      <c r="L2103" s="30"/>
    </row>
    <row r="2104" spans="3:12" x14ac:dyDescent="0.3">
      <c r="C2104" s="30"/>
      <c r="D2104" s="30"/>
      <c r="E2104" s="30"/>
      <c r="F2104" s="43"/>
      <c r="G2104" s="30"/>
      <c r="H2104" s="30"/>
      <c r="I2104" s="30"/>
      <c r="J2104" s="30"/>
      <c r="K2104" s="30"/>
      <c r="L2104" s="30"/>
    </row>
    <row r="2105" spans="3:12" x14ac:dyDescent="0.3">
      <c r="C2105" s="30"/>
      <c r="D2105" s="30"/>
      <c r="E2105" s="30"/>
      <c r="F2105" s="43"/>
      <c r="G2105" s="30"/>
      <c r="H2105" s="30"/>
      <c r="I2105" s="30"/>
      <c r="J2105" s="30"/>
      <c r="K2105" s="30"/>
      <c r="L2105" s="30"/>
    </row>
    <row r="2106" spans="3:12" x14ac:dyDescent="0.3">
      <c r="C2106" s="30"/>
      <c r="D2106" s="30"/>
      <c r="E2106" s="30"/>
      <c r="F2106" s="43"/>
      <c r="G2106" s="30"/>
      <c r="H2106" s="30"/>
      <c r="I2106" s="30"/>
      <c r="J2106" s="30"/>
      <c r="K2106" s="30"/>
      <c r="L2106" s="30"/>
    </row>
    <row r="2107" spans="3:12" x14ac:dyDescent="0.3">
      <c r="C2107" s="30"/>
      <c r="D2107" s="30"/>
      <c r="E2107" s="30"/>
      <c r="F2107" s="43"/>
      <c r="G2107" s="30"/>
      <c r="H2107" s="30"/>
      <c r="I2107" s="30"/>
      <c r="J2107" s="30"/>
      <c r="K2107" s="30"/>
      <c r="L2107" s="30"/>
    </row>
    <row r="2108" spans="3:12" x14ac:dyDescent="0.3">
      <c r="C2108" s="30"/>
      <c r="D2108" s="30"/>
      <c r="E2108" s="30"/>
      <c r="F2108" s="43"/>
      <c r="G2108" s="30"/>
      <c r="H2108" s="30"/>
      <c r="I2108" s="30"/>
      <c r="J2108" s="30"/>
      <c r="K2108" s="30"/>
      <c r="L2108" s="30"/>
    </row>
    <row r="2109" spans="3:12" x14ac:dyDescent="0.3">
      <c r="C2109" s="30"/>
      <c r="D2109" s="30"/>
      <c r="E2109" s="30"/>
      <c r="F2109" s="43"/>
      <c r="G2109" s="30"/>
      <c r="H2109" s="30"/>
      <c r="I2109" s="30"/>
      <c r="J2109" s="30"/>
      <c r="K2109" s="30"/>
      <c r="L2109" s="30"/>
    </row>
    <row r="2110" spans="3:12" x14ac:dyDescent="0.3">
      <c r="C2110" s="30"/>
      <c r="D2110" s="30"/>
      <c r="E2110" s="30"/>
      <c r="F2110" s="43"/>
      <c r="G2110" s="30"/>
      <c r="H2110" s="30"/>
      <c r="I2110" s="30"/>
      <c r="J2110" s="30"/>
      <c r="K2110" s="30"/>
      <c r="L2110" s="30"/>
    </row>
    <row r="2111" spans="3:12" x14ac:dyDescent="0.3">
      <c r="C2111" s="30"/>
      <c r="D2111" s="30"/>
      <c r="E2111" s="30"/>
      <c r="F2111" s="43"/>
      <c r="G2111" s="30"/>
      <c r="H2111" s="30"/>
      <c r="I2111" s="30"/>
      <c r="J2111" s="30"/>
      <c r="K2111" s="30"/>
      <c r="L2111" s="30"/>
    </row>
    <row r="2112" spans="3:12" x14ac:dyDescent="0.3">
      <c r="C2112" s="30"/>
      <c r="D2112" s="30"/>
      <c r="E2112" s="30"/>
      <c r="F2112" s="43"/>
      <c r="G2112" s="30"/>
      <c r="H2112" s="30"/>
      <c r="I2112" s="30"/>
      <c r="J2112" s="30"/>
      <c r="K2112" s="30"/>
      <c r="L2112" s="30"/>
    </row>
    <row r="2113" spans="3:12" x14ac:dyDescent="0.3">
      <c r="C2113" s="30"/>
      <c r="D2113" s="30"/>
      <c r="E2113" s="30"/>
      <c r="F2113" s="43"/>
      <c r="G2113" s="30"/>
      <c r="H2113" s="30"/>
      <c r="I2113" s="30"/>
      <c r="J2113" s="30"/>
      <c r="K2113" s="30"/>
      <c r="L2113" s="30"/>
    </row>
    <row r="2114" spans="3:12" x14ac:dyDescent="0.3">
      <c r="C2114" s="30"/>
      <c r="D2114" s="30"/>
      <c r="E2114" s="30"/>
      <c r="F2114" s="43"/>
      <c r="G2114" s="30"/>
      <c r="H2114" s="30"/>
      <c r="I2114" s="30"/>
      <c r="J2114" s="30"/>
      <c r="K2114" s="30"/>
      <c r="L2114" s="30"/>
    </row>
    <row r="2115" spans="3:12" x14ac:dyDescent="0.3">
      <c r="C2115" s="30"/>
      <c r="D2115" s="30"/>
      <c r="E2115" s="30"/>
      <c r="F2115" s="43"/>
      <c r="G2115" s="30"/>
      <c r="H2115" s="30"/>
      <c r="I2115" s="30"/>
      <c r="J2115" s="30"/>
      <c r="K2115" s="30"/>
      <c r="L2115" s="30"/>
    </row>
    <row r="2116" spans="3:12" x14ac:dyDescent="0.3">
      <c r="C2116" s="30"/>
      <c r="D2116" s="30"/>
      <c r="E2116" s="30"/>
      <c r="F2116" s="43"/>
      <c r="G2116" s="30"/>
      <c r="H2116" s="30"/>
      <c r="I2116" s="30"/>
      <c r="J2116" s="30"/>
      <c r="K2116" s="30"/>
      <c r="L2116" s="30"/>
    </row>
    <row r="2117" spans="3:12" x14ac:dyDescent="0.3">
      <c r="C2117" s="30"/>
      <c r="D2117" s="30"/>
      <c r="E2117" s="30"/>
      <c r="F2117" s="43"/>
      <c r="G2117" s="30"/>
      <c r="H2117" s="30"/>
      <c r="I2117" s="30"/>
      <c r="J2117" s="30"/>
      <c r="K2117" s="30"/>
      <c r="L2117" s="30"/>
    </row>
    <row r="2118" spans="3:12" x14ac:dyDescent="0.3">
      <c r="C2118" s="30"/>
      <c r="D2118" s="30"/>
      <c r="E2118" s="30"/>
      <c r="F2118" s="43"/>
      <c r="G2118" s="30"/>
      <c r="H2118" s="30"/>
      <c r="I2118" s="30"/>
      <c r="J2118" s="30"/>
      <c r="K2118" s="30"/>
      <c r="L2118" s="30"/>
    </row>
    <row r="2119" spans="3:12" x14ac:dyDescent="0.3">
      <c r="C2119" s="30"/>
      <c r="D2119" s="30"/>
      <c r="E2119" s="30"/>
      <c r="F2119" s="43"/>
      <c r="G2119" s="30"/>
      <c r="H2119" s="30"/>
      <c r="I2119" s="30"/>
      <c r="J2119" s="30"/>
      <c r="K2119" s="30"/>
      <c r="L2119" s="30"/>
    </row>
    <row r="2120" spans="3:12" x14ac:dyDescent="0.3">
      <c r="C2120" s="30"/>
      <c r="D2120" s="30"/>
      <c r="E2120" s="30"/>
      <c r="F2120" s="43"/>
      <c r="G2120" s="30"/>
      <c r="H2120" s="30"/>
      <c r="I2120" s="30"/>
      <c r="J2120" s="30"/>
      <c r="K2120" s="30"/>
      <c r="L2120" s="30"/>
    </row>
    <row r="2121" spans="3:12" x14ac:dyDescent="0.3">
      <c r="C2121" s="30"/>
      <c r="D2121" s="30"/>
      <c r="E2121" s="30"/>
      <c r="F2121" s="43"/>
      <c r="G2121" s="30"/>
      <c r="H2121" s="30"/>
      <c r="I2121" s="30"/>
      <c r="J2121" s="30"/>
      <c r="K2121" s="30"/>
      <c r="L2121" s="30"/>
    </row>
    <row r="2122" spans="3:12" x14ac:dyDescent="0.3">
      <c r="C2122" s="30"/>
      <c r="D2122" s="30"/>
      <c r="E2122" s="30"/>
      <c r="F2122" s="43"/>
      <c r="G2122" s="30"/>
      <c r="H2122" s="30"/>
      <c r="I2122" s="30"/>
      <c r="J2122" s="30"/>
      <c r="K2122" s="30"/>
      <c r="L2122" s="30"/>
    </row>
    <row r="2123" spans="3:12" x14ac:dyDescent="0.3">
      <c r="C2123" s="30"/>
      <c r="D2123" s="30"/>
      <c r="E2123" s="30"/>
      <c r="F2123" s="43"/>
      <c r="G2123" s="30"/>
      <c r="H2123" s="30"/>
      <c r="I2123" s="30"/>
      <c r="J2123" s="30"/>
      <c r="K2123" s="30"/>
      <c r="L2123" s="30"/>
    </row>
    <row r="2124" spans="3:12" x14ac:dyDescent="0.3">
      <c r="C2124" s="30"/>
      <c r="D2124" s="30"/>
      <c r="E2124" s="30"/>
      <c r="F2124" s="43"/>
      <c r="G2124" s="30"/>
      <c r="H2124" s="30"/>
      <c r="I2124" s="30"/>
      <c r="J2124" s="30"/>
      <c r="K2124" s="30"/>
      <c r="L2124" s="30"/>
    </row>
    <row r="2125" spans="3:12" x14ac:dyDescent="0.3">
      <c r="C2125" s="30"/>
      <c r="D2125" s="30"/>
      <c r="E2125" s="30"/>
      <c r="F2125" s="43"/>
      <c r="G2125" s="30"/>
      <c r="H2125" s="30"/>
      <c r="I2125" s="30"/>
      <c r="J2125" s="30"/>
      <c r="K2125" s="30"/>
      <c r="L2125" s="30"/>
    </row>
    <row r="2126" spans="3:12" x14ac:dyDescent="0.3">
      <c r="C2126" s="30"/>
      <c r="D2126" s="30"/>
      <c r="E2126" s="30"/>
      <c r="F2126" s="43"/>
      <c r="G2126" s="30"/>
      <c r="H2126" s="30"/>
      <c r="I2126" s="30"/>
      <c r="J2126" s="30"/>
      <c r="K2126" s="30"/>
      <c r="L2126" s="30"/>
    </row>
    <row r="2127" spans="3:12" x14ac:dyDescent="0.3">
      <c r="C2127" s="30"/>
      <c r="D2127" s="30"/>
      <c r="E2127" s="30"/>
      <c r="F2127" s="43"/>
      <c r="G2127" s="30"/>
      <c r="H2127" s="30"/>
      <c r="I2127" s="30"/>
      <c r="J2127" s="30"/>
      <c r="K2127" s="30"/>
      <c r="L2127" s="30"/>
    </row>
    <row r="2128" spans="3:12" x14ac:dyDescent="0.3">
      <c r="C2128" s="30"/>
      <c r="D2128" s="30"/>
      <c r="E2128" s="30"/>
      <c r="F2128" s="43"/>
      <c r="G2128" s="30"/>
      <c r="H2128" s="30"/>
      <c r="I2128" s="30"/>
      <c r="J2128" s="30"/>
      <c r="K2128" s="30"/>
      <c r="L2128" s="30"/>
    </row>
    <row r="2129" spans="3:12" x14ac:dyDescent="0.3">
      <c r="C2129" s="30"/>
      <c r="D2129" s="30"/>
      <c r="E2129" s="30"/>
      <c r="F2129" s="43"/>
      <c r="G2129" s="30"/>
      <c r="H2129" s="30"/>
      <c r="I2129" s="30"/>
      <c r="J2129" s="30"/>
      <c r="K2129" s="30"/>
      <c r="L2129" s="30"/>
    </row>
    <row r="2130" spans="3:12" x14ac:dyDescent="0.3">
      <c r="C2130" s="30"/>
      <c r="D2130" s="30"/>
      <c r="E2130" s="30"/>
      <c r="F2130" s="43"/>
      <c r="G2130" s="30"/>
      <c r="H2130" s="30"/>
      <c r="I2130" s="30"/>
      <c r="J2130" s="30"/>
      <c r="K2130" s="30"/>
      <c r="L2130" s="30"/>
    </row>
    <row r="2131" spans="3:12" x14ac:dyDescent="0.3">
      <c r="C2131" s="30"/>
      <c r="D2131" s="30"/>
      <c r="E2131" s="30"/>
      <c r="F2131" s="43"/>
      <c r="G2131" s="30"/>
      <c r="H2131" s="30"/>
      <c r="I2131" s="30"/>
      <c r="J2131" s="30"/>
      <c r="K2131" s="30"/>
      <c r="L2131" s="30"/>
    </row>
    <row r="2132" spans="3:12" x14ac:dyDescent="0.3">
      <c r="C2132" s="30"/>
      <c r="D2132" s="30"/>
      <c r="E2132" s="30"/>
      <c r="F2132" s="43"/>
      <c r="G2132" s="30"/>
      <c r="H2132" s="30"/>
      <c r="I2132" s="30"/>
      <c r="J2132" s="30"/>
      <c r="K2132" s="30"/>
      <c r="L2132" s="30"/>
    </row>
    <row r="2133" spans="3:12" x14ac:dyDescent="0.3">
      <c r="C2133" s="30"/>
      <c r="D2133" s="30"/>
      <c r="E2133" s="30"/>
      <c r="F2133" s="43"/>
      <c r="G2133" s="30"/>
      <c r="H2133" s="30"/>
      <c r="I2133" s="30"/>
      <c r="J2133" s="30"/>
      <c r="K2133" s="30"/>
      <c r="L2133" s="30"/>
    </row>
    <row r="2134" spans="3:12" x14ac:dyDescent="0.3">
      <c r="C2134" s="30"/>
      <c r="D2134" s="30"/>
      <c r="E2134" s="30"/>
      <c r="F2134" s="43"/>
      <c r="G2134" s="30"/>
      <c r="H2134" s="30"/>
      <c r="I2134" s="30"/>
      <c r="J2134" s="30"/>
      <c r="K2134" s="30"/>
      <c r="L2134" s="30"/>
    </row>
    <row r="2135" spans="3:12" x14ac:dyDescent="0.3">
      <c r="C2135" s="30"/>
      <c r="D2135" s="30"/>
      <c r="E2135" s="30"/>
      <c r="F2135" s="43"/>
      <c r="G2135" s="30"/>
      <c r="H2135" s="30"/>
      <c r="I2135" s="30"/>
      <c r="J2135" s="30"/>
      <c r="K2135" s="30"/>
      <c r="L2135" s="30"/>
    </row>
    <row r="2136" spans="3:12" x14ac:dyDescent="0.3">
      <c r="C2136" s="30"/>
      <c r="D2136" s="30"/>
      <c r="E2136" s="30"/>
      <c r="F2136" s="43"/>
      <c r="G2136" s="30"/>
      <c r="H2136" s="30"/>
      <c r="I2136" s="30"/>
      <c r="J2136" s="30"/>
      <c r="K2136" s="30"/>
      <c r="L2136" s="30"/>
    </row>
    <row r="2137" spans="3:12" x14ac:dyDescent="0.3">
      <c r="C2137" s="30"/>
      <c r="D2137" s="30"/>
      <c r="E2137" s="30"/>
      <c r="F2137" s="43"/>
      <c r="G2137" s="30"/>
      <c r="H2137" s="30"/>
      <c r="I2137" s="30"/>
      <c r="J2137" s="30"/>
      <c r="K2137" s="30"/>
      <c r="L2137" s="30"/>
    </row>
    <row r="2138" spans="3:12" x14ac:dyDescent="0.3">
      <c r="C2138" s="30"/>
      <c r="D2138" s="30"/>
      <c r="E2138" s="30"/>
      <c r="F2138" s="43"/>
      <c r="G2138" s="30"/>
      <c r="H2138" s="30"/>
      <c r="I2138" s="30"/>
      <c r="J2138" s="30"/>
      <c r="K2138" s="30"/>
      <c r="L2138" s="30"/>
    </row>
    <row r="2139" spans="3:12" x14ac:dyDescent="0.3">
      <c r="C2139" s="30"/>
      <c r="D2139" s="30"/>
      <c r="E2139" s="30"/>
      <c r="F2139" s="43"/>
      <c r="G2139" s="30"/>
      <c r="H2139" s="30"/>
      <c r="I2139" s="30"/>
      <c r="J2139" s="30"/>
      <c r="K2139" s="30"/>
      <c r="L2139" s="30"/>
    </row>
    <row r="2140" spans="3:12" x14ac:dyDescent="0.3">
      <c r="C2140" s="30"/>
      <c r="D2140" s="30"/>
      <c r="E2140" s="30"/>
      <c r="F2140" s="43"/>
      <c r="G2140" s="30"/>
      <c r="H2140" s="30"/>
      <c r="I2140" s="30"/>
      <c r="J2140" s="30"/>
      <c r="K2140" s="30"/>
      <c r="L2140" s="30"/>
    </row>
    <row r="2141" spans="3:12" x14ac:dyDescent="0.3">
      <c r="C2141" s="30"/>
      <c r="D2141" s="30"/>
      <c r="E2141" s="30"/>
      <c r="F2141" s="43"/>
      <c r="G2141" s="30"/>
      <c r="H2141" s="30"/>
      <c r="I2141" s="30"/>
      <c r="J2141" s="30"/>
      <c r="K2141" s="30"/>
      <c r="L2141" s="30"/>
    </row>
    <row r="2142" spans="3:12" x14ac:dyDescent="0.3">
      <c r="C2142" s="30"/>
      <c r="D2142" s="30"/>
      <c r="E2142" s="30"/>
      <c r="F2142" s="43"/>
      <c r="G2142" s="30"/>
      <c r="H2142" s="30"/>
      <c r="I2142" s="30"/>
      <c r="J2142" s="30"/>
      <c r="K2142" s="30"/>
      <c r="L2142" s="30"/>
    </row>
    <row r="2143" spans="3:12" x14ac:dyDescent="0.3">
      <c r="C2143" s="30"/>
      <c r="D2143" s="30"/>
      <c r="E2143" s="30"/>
      <c r="F2143" s="43"/>
      <c r="G2143" s="30"/>
      <c r="H2143" s="30"/>
      <c r="I2143" s="30"/>
      <c r="J2143" s="30"/>
      <c r="K2143" s="30"/>
      <c r="L2143" s="30"/>
    </row>
    <row r="2144" spans="3:12" x14ac:dyDescent="0.3">
      <c r="C2144" s="30"/>
      <c r="D2144" s="30"/>
      <c r="E2144" s="30"/>
      <c r="F2144" s="43"/>
      <c r="G2144" s="30"/>
      <c r="H2144" s="30"/>
      <c r="I2144" s="30"/>
      <c r="J2144" s="30"/>
      <c r="K2144" s="30"/>
      <c r="L2144" s="30"/>
    </row>
    <row r="2145" spans="3:12" x14ac:dyDescent="0.3">
      <c r="C2145" s="30"/>
      <c r="D2145" s="30"/>
      <c r="E2145" s="30"/>
      <c r="F2145" s="43"/>
      <c r="G2145" s="30"/>
      <c r="H2145" s="30"/>
      <c r="I2145" s="30"/>
      <c r="J2145" s="30"/>
      <c r="K2145" s="30"/>
      <c r="L2145" s="30"/>
    </row>
    <row r="2146" spans="3:12" x14ac:dyDescent="0.3">
      <c r="C2146" s="30"/>
      <c r="D2146" s="30"/>
      <c r="E2146" s="30"/>
      <c r="F2146" s="43"/>
      <c r="G2146" s="30"/>
      <c r="H2146" s="30"/>
      <c r="I2146" s="30"/>
      <c r="J2146" s="30"/>
      <c r="K2146" s="30"/>
      <c r="L2146" s="30"/>
    </row>
    <row r="2147" spans="3:12" x14ac:dyDescent="0.3">
      <c r="C2147" s="30"/>
      <c r="D2147" s="30"/>
      <c r="E2147" s="30"/>
      <c r="F2147" s="43"/>
      <c r="G2147" s="30"/>
      <c r="H2147" s="30"/>
      <c r="I2147" s="30"/>
      <c r="J2147" s="30"/>
      <c r="K2147" s="30"/>
      <c r="L2147" s="30"/>
    </row>
    <row r="2148" spans="3:12" x14ac:dyDescent="0.3">
      <c r="C2148" s="30"/>
      <c r="D2148" s="30"/>
      <c r="E2148" s="30"/>
      <c r="F2148" s="43"/>
      <c r="G2148" s="30"/>
      <c r="H2148" s="30"/>
      <c r="I2148" s="30"/>
      <c r="J2148" s="30"/>
      <c r="K2148" s="30"/>
      <c r="L2148" s="30"/>
    </row>
    <row r="2149" spans="3:12" x14ac:dyDescent="0.3">
      <c r="C2149" s="30"/>
      <c r="D2149" s="30"/>
      <c r="E2149" s="30"/>
      <c r="F2149" s="43"/>
      <c r="G2149" s="30"/>
      <c r="H2149" s="30"/>
      <c r="I2149" s="30"/>
      <c r="J2149" s="30"/>
      <c r="K2149" s="30"/>
      <c r="L2149" s="30"/>
    </row>
    <row r="2150" spans="3:12" x14ac:dyDescent="0.3">
      <c r="C2150" s="30"/>
      <c r="D2150" s="30"/>
      <c r="E2150" s="30"/>
      <c r="F2150" s="43"/>
      <c r="G2150" s="30"/>
      <c r="H2150" s="30"/>
      <c r="I2150" s="30"/>
      <c r="J2150" s="30"/>
      <c r="K2150" s="30"/>
      <c r="L2150" s="30"/>
    </row>
    <row r="2151" spans="3:12" x14ac:dyDescent="0.3">
      <c r="C2151" s="30"/>
      <c r="D2151" s="30"/>
      <c r="E2151" s="30"/>
      <c r="F2151" s="43"/>
      <c r="G2151" s="30"/>
      <c r="H2151" s="30"/>
      <c r="I2151" s="30"/>
      <c r="J2151" s="30"/>
      <c r="K2151" s="30"/>
      <c r="L2151" s="30"/>
    </row>
    <row r="2152" spans="3:12" x14ac:dyDescent="0.3">
      <c r="C2152" s="30"/>
      <c r="D2152" s="30"/>
      <c r="E2152" s="30"/>
      <c r="F2152" s="43"/>
      <c r="G2152" s="30"/>
      <c r="H2152" s="30"/>
      <c r="I2152" s="30"/>
      <c r="J2152" s="30"/>
      <c r="K2152" s="30"/>
      <c r="L2152" s="30"/>
    </row>
    <row r="2153" spans="3:12" x14ac:dyDescent="0.3">
      <c r="C2153" s="30"/>
      <c r="D2153" s="30"/>
      <c r="E2153" s="30"/>
      <c r="F2153" s="43"/>
      <c r="G2153" s="30"/>
      <c r="H2153" s="30"/>
      <c r="I2153" s="30"/>
      <c r="J2153" s="30"/>
      <c r="K2153" s="30"/>
      <c r="L2153" s="30"/>
    </row>
    <row r="2154" spans="3:12" x14ac:dyDescent="0.3">
      <c r="C2154" s="30"/>
      <c r="D2154" s="30"/>
      <c r="E2154" s="30"/>
      <c r="F2154" s="43"/>
      <c r="G2154" s="30"/>
      <c r="H2154" s="30"/>
      <c r="I2154" s="30"/>
      <c r="J2154" s="30"/>
      <c r="K2154" s="30"/>
      <c r="L2154" s="30"/>
    </row>
    <row r="2155" spans="3:12" x14ac:dyDescent="0.3">
      <c r="C2155" s="30"/>
      <c r="D2155" s="30"/>
      <c r="E2155" s="30"/>
      <c r="F2155" s="43"/>
      <c r="G2155" s="30"/>
      <c r="H2155" s="30"/>
      <c r="I2155" s="30"/>
      <c r="J2155" s="30"/>
      <c r="K2155" s="30"/>
      <c r="L2155" s="30"/>
    </row>
    <row r="2156" spans="3:12" x14ac:dyDescent="0.3">
      <c r="C2156" s="30"/>
      <c r="D2156" s="30"/>
      <c r="E2156" s="30"/>
      <c r="F2156" s="43"/>
      <c r="G2156" s="30"/>
      <c r="H2156" s="30"/>
      <c r="I2156" s="30"/>
      <c r="J2156" s="30"/>
      <c r="K2156" s="30"/>
      <c r="L2156" s="30"/>
    </row>
    <row r="2157" spans="3:12" x14ac:dyDescent="0.3">
      <c r="C2157" s="30"/>
      <c r="D2157" s="30"/>
      <c r="E2157" s="30"/>
      <c r="F2157" s="43"/>
      <c r="G2157" s="30"/>
      <c r="H2157" s="30"/>
      <c r="I2157" s="30"/>
      <c r="J2157" s="30"/>
      <c r="K2157" s="30"/>
      <c r="L2157" s="30"/>
    </row>
    <row r="2158" spans="3:12" x14ac:dyDescent="0.3">
      <c r="C2158" s="30"/>
      <c r="D2158" s="30"/>
      <c r="E2158" s="30"/>
      <c r="F2158" s="43"/>
      <c r="G2158" s="30"/>
      <c r="H2158" s="30"/>
      <c r="I2158" s="30"/>
      <c r="J2158" s="30"/>
      <c r="K2158" s="30"/>
      <c r="L2158" s="30"/>
    </row>
    <row r="2159" spans="3:12" x14ac:dyDescent="0.3">
      <c r="C2159" s="30"/>
      <c r="D2159" s="30"/>
      <c r="E2159" s="30"/>
      <c r="F2159" s="43"/>
      <c r="G2159" s="30"/>
      <c r="H2159" s="30"/>
      <c r="I2159" s="30"/>
      <c r="J2159" s="30"/>
      <c r="K2159" s="30"/>
      <c r="L2159" s="30"/>
    </row>
    <row r="2160" spans="3:12" x14ac:dyDescent="0.3">
      <c r="C2160" s="30"/>
      <c r="D2160" s="30"/>
      <c r="E2160" s="30"/>
      <c r="F2160" s="43"/>
      <c r="G2160" s="30"/>
      <c r="H2160" s="30"/>
      <c r="I2160" s="30"/>
      <c r="J2160" s="30"/>
      <c r="K2160" s="30"/>
      <c r="L2160" s="30"/>
    </row>
    <row r="2161" spans="3:12" x14ac:dyDescent="0.3">
      <c r="C2161" s="30"/>
      <c r="D2161" s="30"/>
      <c r="E2161" s="30"/>
      <c r="F2161" s="43"/>
      <c r="G2161" s="30"/>
      <c r="H2161" s="30"/>
      <c r="I2161" s="30"/>
      <c r="J2161" s="30"/>
      <c r="K2161" s="30"/>
      <c r="L2161" s="30"/>
    </row>
    <row r="2162" spans="3:12" x14ac:dyDescent="0.3">
      <c r="C2162" s="30"/>
      <c r="D2162" s="30"/>
      <c r="E2162" s="30"/>
      <c r="F2162" s="43"/>
      <c r="G2162" s="30"/>
      <c r="H2162" s="30"/>
      <c r="I2162" s="30"/>
      <c r="J2162" s="30"/>
      <c r="K2162" s="30"/>
      <c r="L2162" s="30"/>
    </row>
    <row r="2163" spans="3:12" x14ac:dyDescent="0.3">
      <c r="C2163" s="30"/>
      <c r="D2163" s="30"/>
      <c r="E2163" s="30"/>
      <c r="F2163" s="43"/>
      <c r="G2163" s="30"/>
      <c r="H2163" s="30"/>
      <c r="I2163" s="30"/>
      <c r="J2163" s="30"/>
      <c r="K2163" s="30"/>
      <c r="L2163" s="30"/>
    </row>
    <row r="2164" spans="3:12" x14ac:dyDescent="0.3">
      <c r="C2164" s="30"/>
      <c r="D2164" s="30"/>
      <c r="E2164" s="30"/>
      <c r="F2164" s="43"/>
      <c r="G2164" s="30"/>
      <c r="H2164" s="30"/>
      <c r="I2164" s="30"/>
      <c r="J2164" s="30"/>
      <c r="K2164" s="30"/>
      <c r="L2164" s="30"/>
    </row>
    <row r="2165" spans="3:12" x14ac:dyDescent="0.3">
      <c r="C2165" s="30"/>
      <c r="D2165" s="30"/>
      <c r="E2165" s="30"/>
      <c r="F2165" s="43"/>
      <c r="G2165" s="30"/>
      <c r="H2165" s="30"/>
      <c r="I2165" s="30"/>
      <c r="J2165" s="30"/>
      <c r="K2165" s="30"/>
      <c r="L2165" s="30"/>
    </row>
    <row r="2166" spans="3:12" x14ac:dyDescent="0.3">
      <c r="C2166" s="30"/>
      <c r="D2166" s="30"/>
      <c r="E2166" s="30"/>
      <c r="F2166" s="43"/>
      <c r="G2166" s="30"/>
      <c r="H2166" s="30"/>
      <c r="I2166" s="30"/>
      <c r="J2166" s="30"/>
      <c r="K2166" s="30"/>
      <c r="L2166" s="30"/>
    </row>
    <row r="2167" spans="3:12" x14ac:dyDescent="0.3">
      <c r="C2167" s="30"/>
      <c r="D2167" s="30"/>
      <c r="E2167" s="30"/>
      <c r="F2167" s="43"/>
      <c r="G2167" s="30"/>
      <c r="H2167" s="30"/>
      <c r="I2167" s="30"/>
      <c r="J2167" s="30"/>
      <c r="K2167" s="30"/>
      <c r="L2167" s="30"/>
    </row>
    <row r="2168" spans="3:12" x14ac:dyDescent="0.3">
      <c r="C2168" s="30"/>
      <c r="D2168" s="30"/>
      <c r="E2168" s="30"/>
      <c r="F2168" s="43"/>
      <c r="G2168" s="30"/>
      <c r="H2168" s="30"/>
      <c r="I2168" s="30"/>
      <c r="J2168" s="30"/>
      <c r="K2168" s="30"/>
      <c r="L2168" s="30"/>
    </row>
    <row r="2169" spans="3:12" x14ac:dyDescent="0.3">
      <c r="C2169" s="30"/>
      <c r="D2169" s="30"/>
      <c r="E2169" s="30"/>
      <c r="F2169" s="43"/>
      <c r="G2169" s="30"/>
      <c r="H2169" s="30"/>
      <c r="I2169" s="30"/>
      <c r="J2169" s="30"/>
      <c r="K2169" s="30"/>
      <c r="L2169" s="30"/>
    </row>
    <row r="2170" spans="3:12" x14ac:dyDescent="0.3">
      <c r="C2170" s="30"/>
      <c r="D2170" s="30"/>
      <c r="E2170" s="30"/>
      <c r="F2170" s="43"/>
      <c r="G2170" s="30"/>
      <c r="H2170" s="30"/>
      <c r="I2170" s="30"/>
      <c r="J2170" s="30"/>
      <c r="K2170" s="30"/>
      <c r="L2170" s="30"/>
    </row>
    <row r="2171" spans="3:12" x14ac:dyDescent="0.3">
      <c r="C2171" s="30"/>
      <c r="D2171" s="30"/>
      <c r="E2171" s="30"/>
      <c r="F2171" s="43"/>
      <c r="G2171" s="30"/>
      <c r="H2171" s="30"/>
      <c r="I2171" s="30"/>
      <c r="J2171" s="30"/>
      <c r="K2171" s="30"/>
      <c r="L2171" s="30"/>
    </row>
    <row r="2172" spans="3:12" x14ac:dyDescent="0.3">
      <c r="C2172" s="30"/>
      <c r="D2172" s="30"/>
      <c r="E2172" s="30"/>
      <c r="F2172" s="43"/>
      <c r="G2172" s="30"/>
      <c r="H2172" s="30"/>
      <c r="I2172" s="30"/>
      <c r="J2172" s="30"/>
      <c r="K2172" s="30"/>
      <c r="L2172" s="30"/>
    </row>
    <row r="2173" spans="3:12" x14ac:dyDescent="0.3">
      <c r="C2173" s="30"/>
      <c r="D2173" s="30"/>
      <c r="E2173" s="30"/>
      <c r="F2173" s="43"/>
      <c r="G2173" s="30"/>
      <c r="H2173" s="30"/>
      <c r="I2173" s="30"/>
      <c r="J2173" s="30"/>
      <c r="K2173" s="30"/>
      <c r="L2173" s="30"/>
    </row>
    <row r="2174" spans="3:12" x14ac:dyDescent="0.3">
      <c r="C2174" s="30"/>
      <c r="D2174" s="30"/>
      <c r="E2174" s="30"/>
      <c r="F2174" s="43"/>
      <c r="G2174" s="30"/>
      <c r="H2174" s="30"/>
      <c r="I2174" s="30"/>
      <c r="J2174" s="30"/>
      <c r="K2174" s="30"/>
      <c r="L2174" s="30"/>
    </row>
    <row r="2175" spans="3:12" x14ac:dyDescent="0.3">
      <c r="C2175" s="30"/>
      <c r="D2175" s="30"/>
      <c r="E2175" s="30"/>
      <c r="F2175" s="43"/>
      <c r="G2175" s="30"/>
      <c r="H2175" s="30"/>
      <c r="I2175" s="30"/>
      <c r="J2175" s="30"/>
      <c r="K2175" s="30"/>
      <c r="L2175" s="30"/>
    </row>
    <row r="2176" spans="3:12" x14ac:dyDescent="0.3">
      <c r="C2176" s="30"/>
      <c r="D2176" s="30"/>
      <c r="E2176" s="30"/>
      <c r="F2176" s="43"/>
      <c r="G2176" s="30"/>
      <c r="H2176" s="30"/>
      <c r="I2176" s="30"/>
      <c r="J2176" s="30"/>
      <c r="K2176" s="30"/>
      <c r="L2176" s="30"/>
    </row>
    <row r="2177" spans="3:12" x14ac:dyDescent="0.3">
      <c r="C2177" s="30"/>
      <c r="D2177" s="30"/>
      <c r="E2177" s="30"/>
      <c r="F2177" s="43"/>
      <c r="G2177" s="30"/>
      <c r="H2177" s="30"/>
      <c r="I2177" s="30"/>
      <c r="J2177" s="30"/>
      <c r="K2177" s="30"/>
      <c r="L2177" s="30"/>
    </row>
    <row r="2178" spans="3:12" x14ac:dyDescent="0.3">
      <c r="C2178" s="30"/>
      <c r="D2178" s="30"/>
      <c r="E2178" s="30"/>
      <c r="F2178" s="43"/>
      <c r="G2178" s="30"/>
      <c r="H2178" s="30"/>
      <c r="I2178" s="30"/>
      <c r="J2178" s="30"/>
      <c r="K2178" s="30"/>
      <c r="L2178" s="30"/>
    </row>
    <row r="2179" spans="3:12" x14ac:dyDescent="0.3">
      <c r="C2179" s="30"/>
      <c r="D2179" s="30"/>
      <c r="E2179" s="30"/>
      <c r="F2179" s="43"/>
      <c r="G2179" s="30"/>
      <c r="H2179" s="30"/>
      <c r="I2179" s="30"/>
      <c r="J2179" s="30"/>
      <c r="K2179" s="30"/>
      <c r="L2179" s="30"/>
    </row>
    <row r="2180" spans="3:12" x14ac:dyDescent="0.3">
      <c r="C2180" s="30"/>
      <c r="D2180" s="30"/>
      <c r="E2180" s="30"/>
      <c r="F2180" s="43"/>
      <c r="G2180" s="30"/>
      <c r="H2180" s="30"/>
      <c r="I2180" s="30"/>
      <c r="J2180" s="30"/>
      <c r="K2180" s="30"/>
      <c r="L2180" s="30"/>
    </row>
    <row r="2181" spans="3:12" x14ac:dyDescent="0.3">
      <c r="C2181" s="30"/>
      <c r="D2181" s="30"/>
      <c r="E2181" s="30"/>
      <c r="F2181" s="43"/>
      <c r="G2181" s="30"/>
      <c r="H2181" s="30"/>
      <c r="I2181" s="30"/>
      <c r="J2181" s="30"/>
      <c r="K2181" s="30"/>
      <c r="L2181" s="30"/>
    </row>
    <row r="2182" spans="3:12" x14ac:dyDescent="0.3">
      <c r="C2182" s="30"/>
      <c r="D2182" s="30"/>
      <c r="E2182" s="30"/>
      <c r="F2182" s="43"/>
      <c r="G2182" s="30"/>
      <c r="H2182" s="30"/>
      <c r="I2182" s="30"/>
      <c r="J2182" s="30"/>
      <c r="K2182" s="30"/>
      <c r="L2182" s="30"/>
    </row>
    <row r="2183" spans="3:12" x14ac:dyDescent="0.3">
      <c r="C2183" s="30"/>
      <c r="D2183" s="30"/>
      <c r="E2183" s="30"/>
      <c r="F2183" s="43"/>
      <c r="G2183" s="30"/>
      <c r="H2183" s="30"/>
      <c r="I2183" s="30"/>
      <c r="J2183" s="30"/>
      <c r="K2183" s="30"/>
      <c r="L2183" s="30"/>
    </row>
    <row r="2184" spans="3:12" x14ac:dyDescent="0.3">
      <c r="C2184" s="30"/>
      <c r="D2184" s="30"/>
      <c r="E2184" s="30"/>
      <c r="F2184" s="43"/>
      <c r="G2184" s="30"/>
      <c r="H2184" s="30"/>
      <c r="I2184" s="30"/>
      <c r="J2184" s="30"/>
      <c r="K2184" s="30"/>
      <c r="L2184" s="30"/>
    </row>
    <row r="2185" spans="3:12" x14ac:dyDescent="0.3">
      <c r="C2185" s="30"/>
      <c r="D2185" s="30"/>
      <c r="E2185" s="30"/>
      <c r="F2185" s="43"/>
      <c r="G2185" s="30"/>
      <c r="H2185" s="30"/>
      <c r="I2185" s="30"/>
      <c r="J2185" s="30"/>
      <c r="K2185" s="30"/>
      <c r="L2185" s="30"/>
    </row>
    <row r="2186" spans="3:12" x14ac:dyDescent="0.3">
      <c r="C2186" s="30"/>
      <c r="D2186" s="30"/>
      <c r="E2186" s="30"/>
      <c r="F2186" s="43"/>
      <c r="G2186" s="30"/>
      <c r="H2186" s="30"/>
      <c r="I2186" s="30"/>
      <c r="J2186" s="30"/>
      <c r="K2186" s="30"/>
      <c r="L2186" s="30"/>
    </row>
    <row r="2187" spans="3:12" x14ac:dyDescent="0.3">
      <c r="C2187" s="30"/>
      <c r="D2187" s="30"/>
      <c r="E2187" s="30"/>
      <c r="F2187" s="43"/>
      <c r="G2187" s="30"/>
      <c r="H2187" s="30"/>
      <c r="I2187" s="30"/>
      <c r="J2187" s="30"/>
      <c r="K2187" s="30"/>
      <c r="L2187" s="30"/>
    </row>
    <row r="2188" spans="3:12" x14ac:dyDescent="0.3">
      <c r="C2188" s="30"/>
      <c r="D2188" s="30"/>
      <c r="E2188" s="30"/>
      <c r="F2188" s="43"/>
      <c r="G2188" s="30"/>
      <c r="H2188" s="30"/>
      <c r="I2188" s="30"/>
      <c r="J2188" s="30"/>
      <c r="K2188" s="30"/>
      <c r="L2188" s="30"/>
    </row>
    <row r="2189" spans="3:12" x14ac:dyDescent="0.3">
      <c r="C2189" s="30"/>
      <c r="D2189" s="30"/>
      <c r="E2189" s="30"/>
      <c r="F2189" s="43"/>
      <c r="G2189" s="30"/>
      <c r="H2189" s="30"/>
      <c r="I2189" s="30"/>
      <c r="J2189" s="30"/>
      <c r="K2189" s="30"/>
      <c r="L2189" s="30"/>
    </row>
    <row r="2190" spans="3:12" x14ac:dyDescent="0.3">
      <c r="C2190" s="30"/>
      <c r="D2190" s="30"/>
      <c r="E2190" s="30"/>
      <c r="F2190" s="43"/>
      <c r="G2190" s="30"/>
      <c r="H2190" s="30"/>
      <c r="I2190" s="30"/>
      <c r="J2190" s="30"/>
      <c r="K2190" s="30"/>
      <c r="L2190" s="30"/>
    </row>
    <row r="2191" spans="3:12" x14ac:dyDescent="0.3">
      <c r="C2191" s="30"/>
      <c r="D2191" s="30"/>
      <c r="E2191" s="30"/>
      <c r="F2191" s="43"/>
      <c r="G2191" s="30"/>
      <c r="H2191" s="30"/>
      <c r="I2191" s="30"/>
      <c r="J2191" s="30"/>
      <c r="K2191" s="30"/>
      <c r="L2191" s="30"/>
    </row>
    <row r="2192" spans="3:12" x14ac:dyDescent="0.3">
      <c r="C2192" s="30"/>
      <c r="D2192" s="30"/>
      <c r="E2192" s="30"/>
      <c r="F2192" s="43"/>
      <c r="G2192" s="30"/>
      <c r="H2192" s="30"/>
      <c r="I2192" s="30"/>
      <c r="J2192" s="30"/>
      <c r="K2192" s="30"/>
      <c r="L2192" s="30"/>
    </row>
    <row r="2193" spans="3:12" x14ac:dyDescent="0.3">
      <c r="C2193" s="30"/>
      <c r="D2193" s="30"/>
      <c r="E2193" s="30"/>
      <c r="F2193" s="43"/>
      <c r="G2193" s="30"/>
      <c r="H2193" s="30"/>
      <c r="I2193" s="30"/>
      <c r="J2193" s="30"/>
      <c r="K2193" s="30"/>
      <c r="L2193" s="30"/>
    </row>
    <row r="2194" spans="3:12" x14ac:dyDescent="0.3">
      <c r="C2194" s="30"/>
      <c r="D2194" s="30"/>
      <c r="E2194" s="30"/>
      <c r="F2194" s="43"/>
      <c r="G2194" s="30"/>
      <c r="H2194" s="30"/>
      <c r="I2194" s="30"/>
      <c r="J2194" s="30"/>
      <c r="K2194" s="30"/>
      <c r="L2194" s="30"/>
    </row>
    <row r="2195" spans="3:12" x14ac:dyDescent="0.3">
      <c r="C2195" s="30"/>
      <c r="D2195" s="30"/>
      <c r="E2195" s="30"/>
      <c r="F2195" s="43"/>
      <c r="G2195" s="30"/>
      <c r="H2195" s="30"/>
      <c r="I2195" s="30"/>
      <c r="J2195" s="30"/>
      <c r="K2195" s="30"/>
      <c r="L2195" s="30"/>
    </row>
    <row r="2196" spans="3:12" x14ac:dyDescent="0.3">
      <c r="C2196" s="30"/>
      <c r="D2196" s="30"/>
      <c r="E2196" s="30"/>
      <c r="F2196" s="43"/>
      <c r="G2196" s="30"/>
      <c r="H2196" s="30"/>
      <c r="I2196" s="30"/>
      <c r="J2196" s="30"/>
      <c r="K2196" s="30"/>
      <c r="L2196" s="30"/>
    </row>
    <row r="2197" spans="3:12" x14ac:dyDescent="0.3">
      <c r="C2197" s="30"/>
      <c r="D2197" s="30"/>
      <c r="E2197" s="30"/>
      <c r="F2197" s="43"/>
      <c r="G2197" s="30"/>
      <c r="H2197" s="30"/>
      <c r="I2197" s="30"/>
      <c r="J2197" s="30"/>
      <c r="K2197" s="30"/>
      <c r="L2197" s="30"/>
    </row>
    <row r="2198" spans="3:12" x14ac:dyDescent="0.3">
      <c r="C2198" s="30"/>
      <c r="D2198" s="30"/>
      <c r="E2198" s="30"/>
      <c r="F2198" s="43"/>
      <c r="G2198" s="30"/>
      <c r="H2198" s="30"/>
      <c r="I2198" s="30"/>
      <c r="J2198" s="30"/>
      <c r="K2198" s="30"/>
      <c r="L2198" s="30"/>
    </row>
    <row r="2199" spans="3:12" x14ac:dyDescent="0.3">
      <c r="C2199" s="30"/>
      <c r="D2199" s="30"/>
      <c r="E2199" s="30"/>
      <c r="F2199" s="43"/>
      <c r="G2199" s="30"/>
      <c r="H2199" s="30"/>
      <c r="I2199" s="30"/>
      <c r="J2199" s="30"/>
      <c r="K2199" s="30"/>
      <c r="L2199" s="30"/>
    </row>
  </sheetData>
  <sheetProtection algorithmName="SHA-512" hashValue="pGvhFkm7lTVKhrggln2YcbteVd/ZMckETt8zhWEfPw5pIrMlB2rv1FVReSylHRA6gFaRrpxclgBR+LVURmc3eA==" saltValue="va8XWFfgc6ainqtVKiopeg==" spinCount="100000" sheet="1" objects="1" scenarios="1"/>
  <protectedRanges>
    <protectedRange sqref="E21:E26" name="Rango3"/>
    <protectedRange sqref="D10:D14 D21:D26 F21:G26 F10:G14" name="Rango1"/>
    <protectedRange sqref="E10:E14" name="Rango2"/>
  </protectedRanges>
  <mergeCells count="14">
    <mergeCell ref="I6:I9"/>
    <mergeCell ref="I18:I20"/>
    <mergeCell ref="D3:K4"/>
    <mergeCell ref="C1:L1"/>
    <mergeCell ref="F19:F20"/>
    <mergeCell ref="G19:G20"/>
    <mergeCell ref="H19:H20"/>
    <mergeCell ref="E7:E9"/>
    <mergeCell ref="F7:F9"/>
    <mergeCell ref="G7:G9"/>
    <mergeCell ref="H7:H9"/>
    <mergeCell ref="E19:E20"/>
    <mergeCell ref="E6:H6"/>
    <mergeCell ref="E18:H18"/>
  </mergeCells>
  <phoneticPr fontId="3" type="noConversion"/>
  <conditionalFormatting sqref="D16">
    <cfRule type="expression" dxfId="463" priority="13" stopIfTrue="1">
      <formula>$D$10:$D$14="Biomásica"</formula>
    </cfRule>
  </conditionalFormatting>
  <conditionalFormatting sqref="G10:G14">
    <cfRule type="expression" dxfId="462" priority="7" stopIfTrue="1">
      <formula>AND(OR(ISTEXT(E10),ISTEXT(F10)),ISBLANK(G10),G10="")</formula>
    </cfRule>
  </conditionalFormatting>
  <conditionalFormatting sqref="F10:F14">
    <cfRule type="expression" dxfId="461" priority="8" stopIfTrue="1">
      <formula>AND(ISTEXT(E10),ISNONTEXT(F10))</formula>
    </cfRule>
  </conditionalFormatting>
  <conditionalFormatting sqref="E10:E14">
    <cfRule type="expression" dxfId="460" priority="4" stopIfTrue="1">
      <formula>E10=""</formula>
    </cfRule>
  </conditionalFormatting>
  <conditionalFormatting sqref="E21:E26">
    <cfRule type="expression" dxfId="459" priority="3" stopIfTrue="1">
      <formula>E21=""</formula>
    </cfRule>
  </conditionalFormatting>
  <conditionalFormatting sqref="G21:G26">
    <cfRule type="expression" dxfId="458" priority="1" stopIfTrue="1">
      <formula>AND(OR(ISTEXT(E21),ISTEXT(F21)),ISBLANK(G21),G21="")</formula>
    </cfRule>
  </conditionalFormatting>
  <conditionalFormatting sqref="F21:F26">
    <cfRule type="expression" dxfId="457" priority="2" stopIfTrue="1">
      <formula>AND(ISTEXT(E21),ISNONTEXT(F21))</formula>
    </cfRule>
  </conditionalFormatting>
  <dataValidations count="5">
    <dataValidation type="list" allowBlank="1" showInputMessage="1" showErrorMessage="1" sqref="D10:D14">
      <formula1>$E$10:$E$14</formula1>
    </dataValidation>
    <dataValidation type="list" allowBlank="1" showInputMessage="1" showErrorMessage="1" sqref="D21:D26">
      <formula1>$E$21:$E$26</formula1>
    </dataValidation>
    <dataValidation type="whole" operator="greaterThan" allowBlank="1" showInputMessage="1" showErrorMessage="1" sqref="G10:G14 G21:G26">
      <formula1>0</formula1>
    </dataValidation>
    <dataValidation type="list" allowBlank="1" showInputMessage="1" showErrorMessage="1" sqref="F21:F26">
      <formula1>Tipo_Biomasa</formula1>
    </dataValidation>
    <dataValidation type="list" allowBlank="1" showInputMessage="1" showErrorMessage="1" sqref="F10:F14">
      <formula1>Tipo_ER</formula1>
    </dataValidation>
  </dataValidations>
  <hyperlinks>
    <hyperlink ref="A3" location="'1_Datos generales organización'!A1" display="1. Datos de la organización"/>
    <hyperlink ref="A4" location="'2_Combustibles fósiles'!A1" display="2. HC Alcance 1: Comb. fósiles"/>
    <hyperlink ref="A6" location="'4_Electricidad'!A1" display="4. HC 2: Electricidad"/>
    <hyperlink ref="A5" location="'3_Fluorados'!A1" display="3. HC Alcance 1: Fugas fluorados"/>
    <hyperlink ref="A9" location="'7_Factores de emisión'!A1" display="7. Factores de emisión"/>
    <hyperlink ref="A8" location="'6_Resultados'!A1" display="6. Informe final: Resultados"/>
    <hyperlink ref="A10" location="'8. Observaciones'!A1" display="8. Observaciones"/>
    <hyperlink ref="A11" location="'9. Consumos. Hoja de trabajo'!A1" display="9. Consumos. Hoja de trabajo"/>
  </hyperlinks>
  <pageMargins left="0.75" right="0.75" top="1" bottom="1" header="0" footer="0"/>
  <pageSetup paperSize="256" scale="48"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AF2253"/>
  <sheetViews>
    <sheetView showRowColHeaders="0" zoomScaleNormal="100" zoomScaleSheetLayoutView="100" workbookViewId="0">
      <selection activeCell="C1" sqref="C1:U1"/>
    </sheetView>
  </sheetViews>
  <sheetFormatPr baseColWidth="10" defaultRowHeight="16.5" x14ac:dyDescent="0.3"/>
  <cols>
    <col min="1" max="1" width="26.7109375" style="31" customWidth="1"/>
    <col min="2" max="2" width="0.5703125" style="29" customWidth="1"/>
    <col min="3" max="3" width="3.42578125" style="47" customWidth="1"/>
    <col min="4" max="4" width="1.28515625" style="47" customWidth="1"/>
    <col min="5" max="5" width="16.28515625" style="47" customWidth="1"/>
    <col min="6" max="6" width="14.140625" style="47" customWidth="1"/>
    <col min="7" max="7" width="13.7109375" style="48" customWidth="1"/>
    <col min="8" max="8" width="9.42578125" style="48" customWidth="1"/>
    <col min="9" max="9" width="8.7109375" style="48" customWidth="1"/>
    <col min="10" max="10" width="4" style="48" customWidth="1"/>
    <col min="11" max="11" width="4.28515625" style="48" customWidth="1"/>
    <col min="12" max="12" width="2.5703125" style="48" customWidth="1"/>
    <col min="13" max="13" width="15.5703125" style="48" customWidth="1"/>
    <col min="14" max="14" width="7.140625" style="47" customWidth="1"/>
    <col min="15" max="15" width="18.140625" style="47" customWidth="1"/>
    <col min="16" max="16" width="8.85546875" style="47" customWidth="1"/>
    <col min="17" max="17" width="8.28515625" style="47" customWidth="1"/>
    <col min="18" max="18" width="6.7109375" style="47" customWidth="1"/>
    <col min="19" max="20" width="4" style="47" customWidth="1"/>
    <col min="21" max="21" width="6.140625" style="30" customWidth="1"/>
    <col min="22" max="32" width="11.42578125" style="138"/>
    <col min="33" max="16384" width="11.42578125" style="30"/>
  </cols>
  <sheetData>
    <row r="1" spans="1:23" ht="36" customHeight="1" x14ac:dyDescent="0.3">
      <c r="A1" s="28"/>
      <c r="C1" s="619" t="s">
        <v>378</v>
      </c>
      <c r="D1" s="619"/>
      <c r="E1" s="619"/>
      <c r="F1" s="619"/>
      <c r="G1" s="619"/>
      <c r="H1" s="619"/>
      <c r="I1" s="619"/>
      <c r="J1" s="619"/>
      <c r="K1" s="619"/>
      <c r="L1" s="619"/>
      <c r="M1" s="619"/>
      <c r="N1" s="619"/>
      <c r="O1" s="619"/>
      <c r="P1" s="619"/>
      <c r="Q1" s="619"/>
      <c r="R1" s="619"/>
      <c r="S1" s="619"/>
      <c r="T1" s="619"/>
      <c r="U1" s="619"/>
      <c r="W1" s="222"/>
    </row>
    <row r="2" spans="1:23" s="32" customFormat="1" ht="36" customHeight="1" x14ac:dyDescent="0.25">
      <c r="A2" s="31"/>
      <c r="B2" s="16"/>
      <c r="N2" s="33"/>
      <c r="O2" s="33"/>
      <c r="P2" s="33"/>
      <c r="Q2" s="33"/>
      <c r="R2" s="33"/>
      <c r="S2" s="33"/>
      <c r="T2" s="33"/>
      <c r="W2" s="223"/>
    </row>
    <row r="3" spans="1:23" s="32" customFormat="1" ht="18" customHeight="1" x14ac:dyDescent="0.2">
      <c r="A3" s="35" t="s">
        <v>95</v>
      </c>
      <c r="B3" s="123"/>
      <c r="E3" s="745" t="s">
        <v>128</v>
      </c>
      <c r="F3" s="746"/>
      <c r="G3" s="747" t="str">
        <f>IF(ISTEXT(Datos!$E$241),Datos!$E$241,"")</f>
        <v/>
      </c>
      <c r="H3" s="747"/>
      <c r="I3" s="747"/>
      <c r="J3" s="747"/>
      <c r="K3" s="747"/>
      <c r="L3" s="747"/>
      <c r="M3" s="747"/>
      <c r="N3" s="747"/>
      <c r="O3" s="747"/>
      <c r="P3" s="747"/>
      <c r="Q3" s="747"/>
      <c r="R3" s="747"/>
      <c r="S3" s="748"/>
      <c r="T3" s="33"/>
      <c r="W3" s="223"/>
    </row>
    <row r="4" spans="1:23" s="32" customFormat="1" ht="8.25" customHeight="1" x14ac:dyDescent="0.3">
      <c r="A4" s="749" t="s">
        <v>96</v>
      </c>
      <c r="B4" s="123"/>
      <c r="E4" s="124"/>
      <c r="F4" s="125"/>
      <c r="G4" s="117"/>
      <c r="H4" s="117"/>
      <c r="I4" s="117"/>
      <c r="J4" s="117"/>
      <c r="K4" s="117"/>
      <c r="L4" s="117"/>
      <c r="M4" s="117"/>
      <c r="N4" s="117"/>
      <c r="O4" s="117"/>
      <c r="P4" s="117"/>
      <c r="Q4" s="117"/>
      <c r="R4" s="117"/>
      <c r="S4" s="117"/>
      <c r="T4" s="33"/>
      <c r="W4" s="223"/>
    </row>
    <row r="5" spans="1:23" s="32" customFormat="1" ht="8.25" customHeight="1" x14ac:dyDescent="0.2">
      <c r="A5" s="750"/>
      <c r="B5" s="123"/>
      <c r="E5" s="751" t="s">
        <v>289</v>
      </c>
      <c r="F5" s="751"/>
      <c r="G5" s="752" t="str">
        <f>IF(ISTEXT(Datos!$E$242),Datos!$E$242,"")</f>
        <v/>
      </c>
      <c r="H5" s="752"/>
      <c r="I5" s="752"/>
      <c r="J5" s="752"/>
      <c r="K5" s="752"/>
      <c r="L5" s="752"/>
      <c r="M5" s="752"/>
      <c r="N5" s="752"/>
      <c r="O5" s="752"/>
      <c r="P5" s="752"/>
      <c r="Q5" s="752"/>
      <c r="R5" s="752"/>
      <c r="S5" s="753"/>
      <c r="T5" s="33"/>
      <c r="W5" s="223"/>
    </row>
    <row r="6" spans="1:23" s="32" customFormat="1" ht="8.25" customHeight="1" x14ac:dyDescent="0.2">
      <c r="A6" s="749" t="s">
        <v>97</v>
      </c>
      <c r="B6" s="123"/>
      <c r="E6" s="751"/>
      <c r="F6" s="751"/>
      <c r="G6" s="754"/>
      <c r="H6" s="754"/>
      <c r="I6" s="754"/>
      <c r="J6" s="754"/>
      <c r="K6" s="754"/>
      <c r="L6" s="754"/>
      <c r="M6" s="754"/>
      <c r="N6" s="754"/>
      <c r="O6" s="754"/>
      <c r="P6" s="754"/>
      <c r="Q6" s="754"/>
      <c r="R6" s="754"/>
      <c r="S6" s="755"/>
      <c r="T6" s="33"/>
      <c r="W6" s="223"/>
    </row>
    <row r="7" spans="1:23" ht="8.25" customHeight="1" x14ac:dyDescent="0.3">
      <c r="A7" s="750"/>
      <c r="B7" s="123"/>
      <c r="C7" s="30"/>
      <c r="D7" s="30"/>
      <c r="E7" s="124"/>
      <c r="F7" s="125"/>
      <c r="G7" s="117"/>
      <c r="H7" s="117"/>
      <c r="I7" s="117"/>
      <c r="J7" s="117"/>
      <c r="K7" s="117"/>
      <c r="L7" s="117"/>
      <c r="M7" s="117"/>
      <c r="N7" s="117"/>
      <c r="O7" s="117"/>
      <c r="P7" s="117"/>
      <c r="Q7" s="117"/>
      <c r="R7" s="117"/>
      <c r="S7" s="117"/>
      <c r="T7" s="30"/>
      <c r="W7" s="222"/>
    </row>
    <row r="8" spans="1:23" ht="8.25" customHeight="1" x14ac:dyDescent="0.3">
      <c r="A8" s="749" t="s">
        <v>98</v>
      </c>
      <c r="C8" s="30"/>
      <c r="D8" s="637" t="s">
        <v>190</v>
      </c>
      <c r="E8" s="637"/>
      <c r="F8" s="637"/>
      <c r="G8" s="637"/>
      <c r="H8" s="637"/>
      <c r="I8" s="637"/>
      <c r="J8" s="637"/>
      <c r="K8" s="637"/>
      <c r="L8" s="637"/>
      <c r="M8" s="637"/>
      <c r="N8" s="637"/>
      <c r="O8" s="637"/>
      <c r="P8" s="637"/>
      <c r="Q8" s="637"/>
      <c r="R8" s="637"/>
      <c r="S8" s="637"/>
      <c r="T8" s="637"/>
      <c r="U8" s="637"/>
      <c r="W8" s="222"/>
    </row>
    <row r="9" spans="1:23" ht="8.25" customHeight="1" x14ac:dyDescent="0.3">
      <c r="A9" s="750"/>
      <c r="C9" s="30"/>
      <c r="D9" s="637"/>
      <c r="E9" s="637"/>
      <c r="F9" s="637"/>
      <c r="G9" s="637"/>
      <c r="H9" s="637"/>
      <c r="I9" s="637"/>
      <c r="J9" s="637"/>
      <c r="K9" s="637"/>
      <c r="L9" s="637"/>
      <c r="M9" s="637"/>
      <c r="N9" s="637"/>
      <c r="O9" s="637"/>
      <c r="P9" s="637"/>
      <c r="Q9" s="637"/>
      <c r="R9" s="637"/>
      <c r="S9" s="637"/>
      <c r="T9" s="637"/>
      <c r="U9" s="637"/>
      <c r="W9" s="222"/>
    </row>
    <row r="10" spans="1:23" ht="8.25" customHeight="1" x14ac:dyDescent="0.3">
      <c r="A10" s="756" t="s">
        <v>99</v>
      </c>
      <c r="C10" s="30"/>
      <c r="D10" s="30"/>
      <c r="E10" s="30"/>
      <c r="F10" s="30"/>
      <c r="G10" s="30"/>
      <c r="H10" s="30"/>
      <c r="I10" s="30"/>
      <c r="J10" s="30"/>
      <c r="K10" s="30"/>
      <c r="L10" s="30"/>
      <c r="M10" s="30"/>
      <c r="N10" s="30"/>
      <c r="O10" s="30"/>
      <c r="P10" s="30"/>
      <c r="Q10" s="30"/>
      <c r="R10" s="30"/>
      <c r="S10" s="30"/>
      <c r="T10" s="30"/>
      <c r="W10" s="222"/>
    </row>
    <row r="11" spans="1:23" ht="8.25" customHeight="1" x14ac:dyDescent="0.3">
      <c r="A11" s="757"/>
      <c r="C11" s="30"/>
      <c r="D11" s="30"/>
      <c r="E11" s="758" t="s">
        <v>129</v>
      </c>
      <c r="F11" s="758"/>
      <c r="G11" s="759" t="str">
        <f>IF(ISNUMBER('1_Datos generales organización'!G3),'1_Datos generales organización'!G3,"")</f>
        <v/>
      </c>
      <c r="H11" s="117"/>
      <c r="I11" s="117"/>
      <c r="J11" s="117"/>
      <c r="K11" s="117"/>
      <c r="L11" s="117"/>
      <c r="M11" s="758" t="s">
        <v>132</v>
      </c>
      <c r="N11" s="758"/>
      <c r="O11" s="758"/>
      <c r="P11" s="758"/>
      <c r="Q11" s="761">
        <f>IF(ISNUMBER(H21),H21,"")</f>
        <v>0</v>
      </c>
      <c r="R11" s="762"/>
      <c r="S11" s="765" t="s">
        <v>130</v>
      </c>
      <c r="T11" s="766"/>
      <c r="W11" s="222"/>
    </row>
    <row r="12" spans="1:23" ht="8.25" customHeight="1" x14ac:dyDescent="0.3">
      <c r="A12" s="769" t="s">
        <v>100</v>
      </c>
      <c r="C12" s="30"/>
      <c r="D12" s="30"/>
      <c r="E12" s="758"/>
      <c r="F12" s="758"/>
      <c r="G12" s="760"/>
      <c r="H12" s="117"/>
      <c r="I12" s="117"/>
      <c r="J12" s="117"/>
      <c r="K12" s="117"/>
      <c r="L12" s="117"/>
      <c r="M12" s="758"/>
      <c r="N12" s="758"/>
      <c r="O12" s="758"/>
      <c r="P12" s="758"/>
      <c r="Q12" s="763"/>
      <c r="R12" s="764"/>
      <c r="S12" s="767"/>
      <c r="T12" s="768"/>
      <c r="W12" s="222"/>
    </row>
    <row r="13" spans="1:23" ht="7.5" customHeight="1" x14ac:dyDescent="0.3">
      <c r="A13" s="770"/>
      <c r="C13" s="30"/>
      <c r="D13" s="30"/>
      <c r="E13" s="117"/>
      <c r="F13" s="117"/>
      <c r="G13" s="117"/>
      <c r="H13" s="117"/>
      <c r="I13" s="117"/>
      <c r="J13" s="117"/>
      <c r="K13" s="117"/>
      <c r="L13" s="117"/>
      <c r="M13" s="117"/>
      <c r="N13" s="117"/>
      <c r="O13" s="117"/>
      <c r="P13" s="117"/>
      <c r="Q13" s="117"/>
      <c r="R13" s="117"/>
      <c r="S13" s="117"/>
      <c r="T13" s="30"/>
      <c r="W13" s="222"/>
    </row>
    <row r="14" spans="1:23" ht="16.5" customHeight="1" x14ac:dyDescent="0.3">
      <c r="A14" s="122" t="s">
        <v>135</v>
      </c>
      <c r="C14" s="30"/>
      <c r="D14" s="30"/>
      <c r="E14" s="727" t="s">
        <v>270</v>
      </c>
      <c r="F14" s="728" t="s">
        <v>27</v>
      </c>
      <c r="G14" s="728"/>
      <c r="H14" s="729">
        <f>IF(ISNUMBER(Datos!T87),(Datos!T87)/1000,0)</f>
        <v>0</v>
      </c>
      <c r="I14" s="729"/>
      <c r="J14" s="730" t="s">
        <v>384</v>
      </c>
      <c r="K14" s="731"/>
      <c r="L14" s="235"/>
      <c r="M14" s="392"/>
      <c r="N14" s="117"/>
      <c r="O14" s="117"/>
      <c r="P14" s="117"/>
      <c r="Q14" s="117"/>
      <c r="R14" s="117"/>
      <c r="S14" s="117"/>
      <c r="T14" s="30"/>
      <c r="W14" s="222"/>
    </row>
    <row r="15" spans="1:23" ht="16.5" customHeight="1" x14ac:dyDescent="0.3">
      <c r="A15" s="431" t="s">
        <v>509</v>
      </c>
      <c r="C15" s="30"/>
      <c r="D15" s="30"/>
      <c r="E15" s="727"/>
      <c r="F15" s="682" t="s">
        <v>676</v>
      </c>
      <c r="G15" s="728"/>
      <c r="H15" s="729">
        <f>IF(ISNUMBER(Datos!T115),(Datos!T115)/1000,0)</f>
        <v>0</v>
      </c>
      <c r="I15" s="729"/>
      <c r="J15" s="730" t="s">
        <v>384</v>
      </c>
      <c r="K15" s="731"/>
      <c r="L15" s="235"/>
      <c r="M15" s="392"/>
      <c r="N15" s="117"/>
      <c r="O15" s="117"/>
      <c r="P15" s="117"/>
      <c r="Q15" s="117"/>
      <c r="R15" s="117"/>
      <c r="S15" s="117"/>
      <c r="T15" s="30"/>
      <c r="W15" s="222"/>
    </row>
    <row r="16" spans="1:23" ht="16.5" customHeight="1" x14ac:dyDescent="0.3">
      <c r="A16" s="431" t="s">
        <v>927</v>
      </c>
      <c r="C16" s="30"/>
      <c r="D16" s="30"/>
      <c r="E16" s="727"/>
      <c r="F16" s="728" t="s">
        <v>88</v>
      </c>
      <c r="G16" s="728"/>
      <c r="H16" s="732">
        <f>IF(ISNUMBER(Datos!T138),(Datos!T138/1000),0)</f>
        <v>0</v>
      </c>
      <c r="I16" s="732"/>
      <c r="J16" s="730" t="s">
        <v>133</v>
      </c>
      <c r="K16" s="731"/>
      <c r="L16" s="235"/>
      <c r="M16" s="392"/>
      <c r="N16" s="117"/>
      <c r="O16" s="117"/>
      <c r="P16" s="117"/>
      <c r="Q16" s="117"/>
      <c r="R16" s="117"/>
      <c r="S16" s="117"/>
      <c r="T16" s="30"/>
      <c r="W16" s="222"/>
    </row>
    <row r="17" spans="1:23" ht="16.5" customHeight="1" x14ac:dyDescent="0.3">
      <c r="A17" s="44"/>
      <c r="C17" s="30"/>
      <c r="D17" s="30"/>
      <c r="E17" s="733" t="s">
        <v>312</v>
      </c>
      <c r="F17" s="733"/>
      <c r="G17" s="733"/>
      <c r="H17" s="734">
        <f>SUM(H14:I16)</f>
        <v>0</v>
      </c>
      <c r="I17" s="734"/>
      <c r="J17" s="735" t="s">
        <v>313</v>
      </c>
      <c r="K17" s="736"/>
      <c r="L17" s="235"/>
      <c r="M17" s="392"/>
      <c r="N17" s="117"/>
      <c r="O17" s="117"/>
      <c r="P17" s="117"/>
      <c r="Q17" s="117"/>
      <c r="R17" s="117"/>
      <c r="S17" s="117"/>
      <c r="T17" s="30"/>
      <c r="W17" s="222"/>
    </row>
    <row r="18" spans="1:23" ht="12" customHeight="1" x14ac:dyDescent="0.3">
      <c r="A18" s="44"/>
      <c r="C18" s="30"/>
      <c r="D18" s="30"/>
      <c r="E18" s="117"/>
      <c r="F18" s="126"/>
      <c r="G18" s="126"/>
      <c r="H18" s="143"/>
      <c r="I18" s="143"/>
      <c r="J18" s="126"/>
      <c r="K18" s="126"/>
      <c r="L18" s="235"/>
      <c r="M18" s="393"/>
      <c r="N18" s="117"/>
      <c r="O18" s="117"/>
      <c r="P18" s="117"/>
      <c r="Q18" s="117"/>
      <c r="R18" s="117"/>
      <c r="S18" s="117"/>
      <c r="T18" s="30"/>
      <c r="W18" s="222"/>
    </row>
    <row r="19" spans="1:23" ht="16.5" customHeight="1" x14ac:dyDescent="0.3">
      <c r="A19" s="44"/>
      <c r="C19" s="30"/>
      <c r="D19" s="30"/>
      <c r="E19" s="103" t="s">
        <v>252</v>
      </c>
      <c r="F19" s="728" t="s">
        <v>290</v>
      </c>
      <c r="G19" s="728"/>
      <c r="H19" s="734">
        <f>IF(ISNUMBER(Datos!AG186),(Datos!AG186)/1000,0)</f>
        <v>0</v>
      </c>
      <c r="I19" s="734"/>
      <c r="J19" s="735" t="s">
        <v>385</v>
      </c>
      <c r="K19" s="736"/>
      <c r="L19" s="235"/>
      <c r="M19" s="392"/>
      <c r="N19" s="117"/>
      <c r="O19" s="117"/>
      <c r="P19" s="117"/>
      <c r="Q19" s="117"/>
      <c r="R19" s="117"/>
      <c r="S19" s="117"/>
      <c r="T19" s="30"/>
      <c r="W19" s="222"/>
    </row>
    <row r="20" spans="1:23" ht="12" customHeight="1" x14ac:dyDescent="0.3">
      <c r="A20" s="38"/>
      <c r="C20" s="30"/>
      <c r="D20" s="30"/>
      <c r="E20" s="117"/>
      <c r="F20" s="117"/>
      <c r="G20" s="117"/>
      <c r="H20" s="144"/>
      <c r="I20" s="144"/>
      <c r="J20" s="117"/>
      <c r="K20" s="117"/>
      <c r="L20" s="235"/>
      <c r="M20" s="393"/>
      <c r="N20" s="117"/>
      <c r="O20" s="117"/>
      <c r="P20" s="117"/>
      <c r="Q20" s="117"/>
      <c r="R20" s="117"/>
      <c r="S20" s="117"/>
      <c r="T20" s="30"/>
      <c r="W20" s="222"/>
    </row>
    <row r="21" spans="1:23" s="32" customFormat="1" ht="16.5" customHeight="1" x14ac:dyDescent="0.25">
      <c r="A21" s="38"/>
      <c r="B21" s="29"/>
      <c r="E21" s="738" t="s">
        <v>87</v>
      </c>
      <c r="F21" s="739"/>
      <c r="G21" s="740"/>
      <c r="H21" s="741">
        <f>IF(ISNUMBER(SUM(H14+H15+H16+H19)),SUM(H14+H15+H16+H19),"")</f>
        <v>0</v>
      </c>
      <c r="I21" s="742"/>
      <c r="J21" s="743" t="s">
        <v>326</v>
      </c>
      <c r="K21" s="744"/>
      <c r="M21" s="392"/>
      <c r="N21" s="117"/>
      <c r="O21" s="117"/>
      <c r="P21" s="117"/>
      <c r="Q21" s="117"/>
      <c r="R21" s="117"/>
      <c r="S21" s="117"/>
      <c r="W21" s="223"/>
    </row>
    <row r="22" spans="1:23" s="32" customFormat="1" ht="24" customHeight="1" x14ac:dyDescent="0.25">
      <c r="A22" s="38"/>
      <c r="B22" s="29"/>
      <c r="E22" s="737" t="s">
        <v>692</v>
      </c>
      <c r="F22" s="737"/>
      <c r="G22" s="737"/>
      <c r="H22" s="737"/>
      <c r="I22" s="737"/>
      <c r="J22" s="737"/>
      <c r="K22" s="737"/>
      <c r="L22" s="117"/>
      <c r="M22" s="117"/>
      <c r="N22" s="117"/>
      <c r="O22" s="117"/>
      <c r="P22" s="117"/>
      <c r="Q22" s="117"/>
      <c r="R22" s="117"/>
      <c r="S22" s="117"/>
      <c r="W22" s="223"/>
    </row>
    <row r="23" spans="1:23" s="32" customFormat="1" ht="17.25" customHeight="1" x14ac:dyDescent="0.25">
      <c r="A23" s="38"/>
      <c r="B23" s="29"/>
      <c r="D23" s="637" t="s">
        <v>489</v>
      </c>
      <c r="E23" s="637"/>
      <c r="F23" s="637"/>
      <c r="G23" s="637"/>
      <c r="H23" s="637"/>
      <c r="I23" s="637"/>
      <c r="J23" s="637"/>
      <c r="K23" s="637"/>
      <c r="L23" s="637"/>
      <c r="M23" s="637"/>
      <c r="N23" s="637"/>
      <c r="O23" s="637"/>
      <c r="P23" s="637"/>
      <c r="Q23" s="637"/>
      <c r="R23" s="637"/>
      <c r="S23" s="637"/>
      <c r="T23" s="637"/>
      <c r="U23" s="637"/>
      <c r="W23" s="223"/>
    </row>
    <row r="24" spans="1:23" s="32" customFormat="1" ht="9" customHeight="1" x14ac:dyDescent="0.25">
      <c r="A24" s="38"/>
      <c r="B24" s="29"/>
      <c r="E24" s="117"/>
      <c r="F24" s="117"/>
      <c r="G24" s="117"/>
      <c r="H24" s="117"/>
      <c r="I24" s="117"/>
      <c r="J24" s="117"/>
      <c r="K24" s="117"/>
      <c r="L24" s="117"/>
      <c r="M24" s="117"/>
      <c r="N24" s="117"/>
      <c r="O24" s="117"/>
      <c r="P24" s="117"/>
      <c r="Q24" s="117"/>
      <c r="R24" s="117"/>
      <c r="S24" s="117"/>
      <c r="W24" s="223"/>
    </row>
    <row r="25" spans="1:23" s="32" customFormat="1" ht="4.5" customHeight="1" x14ac:dyDescent="0.3">
      <c r="A25" s="38"/>
      <c r="B25" s="29"/>
      <c r="E25" s="127"/>
      <c r="F25" s="128"/>
      <c r="G25" s="128"/>
      <c r="H25" s="105"/>
      <c r="I25" s="105"/>
      <c r="J25" s="106"/>
      <c r="K25" s="102"/>
      <c r="L25" s="30"/>
      <c r="M25" s="30"/>
      <c r="N25" s="117"/>
      <c r="O25" s="117"/>
      <c r="P25" s="117"/>
      <c r="Q25" s="117"/>
      <c r="R25" s="117"/>
      <c r="S25" s="117"/>
      <c r="W25" s="223"/>
    </row>
    <row r="26" spans="1:23" ht="18" customHeight="1" x14ac:dyDescent="0.3">
      <c r="A26" s="38"/>
      <c r="C26" s="30"/>
      <c r="D26" s="30"/>
      <c r="E26" s="110"/>
      <c r="F26" s="182"/>
      <c r="G26" s="169" t="str">
        <f>IF(ISNUMBER(Datos!G268),Datos!G268,"")</f>
        <v/>
      </c>
      <c r="H26" s="224" t="s">
        <v>310</v>
      </c>
      <c r="I26" s="172" t="str">
        <f>IF(ISTEXT('1_Datos generales organización'!L27),'1_Datos generales organización'!L27,"")</f>
        <v/>
      </c>
      <c r="J26" s="107"/>
      <c r="K26" s="102"/>
      <c r="L26" s="30"/>
      <c r="M26" s="30"/>
      <c r="N26" s="117"/>
      <c r="O26" s="117"/>
      <c r="P26" s="117"/>
      <c r="Q26" s="117"/>
      <c r="R26" s="117"/>
      <c r="S26" s="117"/>
      <c r="T26" s="30"/>
      <c r="W26" s="222"/>
    </row>
    <row r="27" spans="1:23" ht="4.5" customHeight="1" x14ac:dyDescent="0.3">
      <c r="A27" s="38"/>
      <c r="C27" s="30"/>
      <c r="D27" s="30"/>
      <c r="E27" s="726" t="s">
        <v>325</v>
      </c>
      <c r="F27" s="182"/>
      <c r="G27" s="142"/>
      <c r="H27" s="226"/>
      <c r="I27" s="108"/>
      <c r="J27" s="107"/>
      <c r="K27" s="102"/>
      <c r="L27" s="30"/>
      <c r="M27" s="30"/>
      <c r="N27" s="117"/>
      <c r="O27" s="117"/>
      <c r="P27" s="30"/>
      <c r="Q27" s="117"/>
      <c r="R27" s="117"/>
      <c r="S27" s="117"/>
      <c r="T27" s="30"/>
      <c r="W27" s="222"/>
    </row>
    <row r="28" spans="1:23" ht="18" customHeight="1" x14ac:dyDescent="0.3">
      <c r="A28" s="129"/>
      <c r="C28" s="30"/>
      <c r="D28" s="30"/>
      <c r="E28" s="726"/>
      <c r="F28" s="183" t="str">
        <f>IF(ISNUMBER(Datos!$G$266),Datos!$G$248,"")</f>
        <v/>
      </c>
      <c r="G28" s="169" t="str">
        <f>IF(ISNUMBER(Datos!G269),Datos!G269,"")</f>
        <v/>
      </c>
      <c r="H28" s="224" t="s">
        <v>311</v>
      </c>
      <c r="I28" s="171" t="s">
        <v>202</v>
      </c>
      <c r="J28" s="109"/>
      <c r="K28" s="102"/>
      <c r="L28" s="30"/>
      <c r="M28" s="30"/>
      <c r="N28" s="117"/>
      <c r="O28" s="117"/>
      <c r="P28" s="117"/>
      <c r="Q28" s="117"/>
      <c r="R28" s="117"/>
      <c r="S28" s="117"/>
      <c r="T28" s="30"/>
      <c r="W28" s="222"/>
    </row>
    <row r="29" spans="1:23" ht="4.5" customHeight="1" x14ac:dyDescent="0.3">
      <c r="A29" s="129"/>
      <c r="C29" s="30"/>
      <c r="D29" s="30"/>
      <c r="E29" s="726"/>
      <c r="F29" s="186"/>
      <c r="G29" s="145"/>
      <c r="H29" s="227"/>
      <c r="I29" s="177"/>
      <c r="J29" s="178"/>
      <c r="K29" s="102"/>
      <c r="L29" s="30"/>
      <c r="M29" s="30"/>
      <c r="N29" s="30"/>
      <c r="O29" s="30"/>
      <c r="P29" s="30"/>
      <c r="Q29" s="30"/>
      <c r="R29" s="30"/>
      <c r="S29" s="30"/>
      <c r="T29" s="30"/>
      <c r="W29" s="222"/>
    </row>
    <row r="30" spans="1:23" ht="18" customHeight="1" x14ac:dyDescent="0.3">
      <c r="A30" s="129"/>
      <c r="C30" s="30"/>
      <c r="D30" s="30"/>
      <c r="E30" s="110"/>
      <c r="F30" s="187"/>
      <c r="G30" s="169" t="str">
        <f>IF(ISNUMBER(Datos!G270),Datos!G270,"")</f>
        <v/>
      </c>
      <c r="H30" s="224" t="s">
        <v>311</v>
      </c>
      <c r="I30" s="172" t="s">
        <v>61</v>
      </c>
      <c r="J30" s="109"/>
      <c r="K30" s="102"/>
      <c r="L30" s="30"/>
      <c r="M30" s="30"/>
      <c r="N30" s="30"/>
      <c r="O30" s="30"/>
      <c r="P30" s="30"/>
      <c r="Q30" s="30"/>
      <c r="R30" s="30"/>
      <c r="S30" s="30"/>
      <c r="T30" s="30"/>
      <c r="W30" s="222"/>
    </row>
    <row r="31" spans="1:23" ht="4.5" customHeight="1" x14ac:dyDescent="0.3">
      <c r="A31" s="129"/>
      <c r="C31" s="30"/>
      <c r="D31" s="30"/>
      <c r="E31" s="130"/>
      <c r="F31" s="131"/>
      <c r="G31" s="146"/>
      <c r="H31" s="111"/>
      <c r="I31" s="111"/>
      <c r="J31" s="112"/>
      <c r="K31" s="102"/>
      <c r="L31" s="30"/>
      <c r="M31" s="30"/>
      <c r="N31" s="30"/>
      <c r="O31" s="30"/>
      <c r="P31" s="30"/>
      <c r="Q31" s="30"/>
      <c r="R31" s="30"/>
      <c r="S31" s="30"/>
      <c r="T31" s="30"/>
      <c r="W31" s="222"/>
    </row>
    <row r="32" spans="1:23" ht="12.95" customHeight="1" x14ac:dyDescent="0.3">
      <c r="A32" s="129"/>
      <c r="C32" s="30"/>
      <c r="D32" s="30"/>
      <c r="E32" s="30"/>
      <c r="F32" s="156"/>
      <c r="G32" s="147"/>
      <c r="H32" s="102"/>
      <c r="I32" s="102"/>
      <c r="J32" s="102"/>
      <c r="K32" s="102"/>
      <c r="L32" s="54"/>
      <c r="M32" s="54"/>
      <c r="N32" s="30"/>
      <c r="O32" s="30"/>
      <c r="P32" s="30"/>
      <c r="Q32" s="30"/>
      <c r="R32" s="30"/>
      <c r="S32" s="30"/>
      <c r="T32" s="30"/>
      <c r="W32" s="222"/>
    </row>
    <row r="33" spans="1:23" ht="4.5" customHeight="1" x14ac:dyDescent="0.3">
      <c r="C33" s="30"/>
      <c r="D33" s="30"/>
      <c r="E33" s="132"/>
      <c r="F33" s="188"/>
      <c r="G33" s="148"/>
      <c r="H33" s="228"/>
      <c r="I33" s="133"/>
      <c r="J33" s="134"/>
      <c r="K33" s="102"/>
      <c r="L33" s="30"/>
      <c r="M33" s="30"/>
      <c r="N33" s="30"/>
      <c r="O33" s="30"/>
      <c r="P33" s="30"/>
      <c r="Q33" s="30"/>
      <c r="R33" s="30"/>
      <c r="S33" s="30"/>
      <c r="T33" s="30"/>
      <c r="W33" s="222"/>
    </row>
    <row r="34" spans="1:23" ht="18" customHeight="1" x14ac:dyDescent="0.3">
      <c r="A34" s="44"/>
      <c r="B34" s="45"/>
      <c r="C34" s="30"/>
      <c r="D34" s="30"/>
      <c r="E34" s="96"/>
      <c r="F34" s="185"/>
      <c r="G34" s="170" t="str">
        <f>IF(ISNUMBER(Datos!D268),Datos!D268,"")</f>
        <v/>
      </c>
      <c r="H34" s="225" t="s">
        <v>311</v>
      </c>
      <c r="I34" s="174" t="str">
        <f>IF(ISTEXT(I26),I26,"")</f>
        <v/>
      </c>
      <c r="J34" s="98"/>
      <c r="K34" s="102"/>
      <c r="L34" s="30"/>
      <c r="M34" s="30"/>
      <c r="N34" s="30"/>
      <c r="O34" s="30"/>
      <c r="P34" s="30"/>
      <c r="Q34" s="30"/>
      <c r="R34" s="30"/>
      <c r="S34" s="30"/>
      <c r="T34" s="30"/>
      <c r="W34" s="222"/>
    </row>
    <row r="35" spans="1:23" ht="4.5" customHeight="1" x14ac:dyDescent="0.3">
      <c r="A35" s="44"/>
      <c r="B35" s="45"/>
      <c r="C35" s="30"/>
      <c r="D35" s="30"/>
      <c r="E35" s="184"/>
      <c r="F35" s="185"/>
      <c r="G35" s="149"/>
      <c r="H35" s="229"/>
      <c r="I35" s="173"/>
      <c r="J35" s="98"/>
      <c r="K35" s="102"/>
      <c r="L35" s="30"/>
      <c r="M35" s="30"/>
      <c r="N35" s="30"/>
      <c r="O35" s="30"/>
      <c r="P35" s="30"/>
      <c r="Q35" s="30"/>
      <c r="R35" s="30"/>
      <c r="S35" s="30"/>
      <c r="T35" s="30"/>
      <c r="W35" s="222"/>
    </row>
    <row r="36" spans="1:23" ht="18" customHeight="1" x14ac:dyDescent="0.3">
      <c r="A36" s="44"/>
      <c r="B36" s="45"/>
      <c r="C36" s="30"/>
      <c r="D36" s="30"/>
      <c r="E36" s="191" t="s">
        <v>323</v>
      </c>
      <c r="F36" s="185" t="str">
        <f>IF(ISNUMBER(Datos!$D$266),Datos!$D$266,"")</f>
        <v/>
      </c>
      <c r="G36" s="170" t="str">
        <f>IF(ISNUMBER(Datos!D269),Datos!D269,"")</f>
        <v/>
      </c>
      <c r="H36" s="225" t="s">
        <v>311</v>
      </c>
      <c r="I36" s="97" t="s">
        <v>202</v>
      </c>
      <c r="J36" s="99"/>
      <c r="K36" s="102"/>
      <c r="L36" s="30"/>
      <c r="M36" s="30"/>
      <c r="N36" s="30"/>
      <c r="O36" s="30"/>
      <c r="P36" s="30"/>
      <c r="Q36" s="30"/>
      <c r="R36" s="30"/>
      <c r="S36" s="30"/>
      <c r="T36" s="30"/>
      <c r="W36" s="222"/>
    </row>
    <row r="37" spans="1:23" ht="4.5" customHeight="1" x14ac:dyDescent="0.3">
      <c r="A37" s="44"/>
      <c r="B37" s="45"/>
      <c r="C37" s="30"/>
      <c r="D37" s="30"/>
      <c r="E37" s="135"/>
      <c r="F37" s="189"/>
      <c r="G37" s="150"/>
      <c r="H37" s="230"/>
      <c r="I37" s="173"/>
      <c r="J37" s="98"/>
      <c r="K37" s="102"/>
      <c r="L37" s="30"/>
      <c r="M37" s="30"/>
      <c r="N37" s="30"/>
      <c r="O37" s="30"/>
      <c r="P37" s="30"/>
      <c r="Q37" s="30"/>
      <c r="R37" s="30"/>
      <c r="S37" s="30"/>
      <c r="T37" s="30"/>
      <c r="W37" s="222"/>
    </row>
    <row r="38" spans="1:23" ht="18" customHeight="1" x14ac:dyDescent="0.3">
      <c r="A38" s="44"/>
      <c r="B38" s="45"/>
      <c r="C38" s="30"/>
      <c r="D38" s="30"/>
      <c r="E38" s="96"/>
      <c r="F38" s="190"/>
      <c r="G38" s="170" t="str">
        <f>IF(ISNUMBER(Datos!D270),Datos!D270,"")</f>
        <v/>
      </c>
      <c r="H38" s="225" t="s">
        <v>311</v>
      </c>
      <c r="I38" s="174" t="s">
        <v>61</v>
      </c>
      <c r="J38" s="99"/>
      <c r="K38" s="102"/>
      <c r="L38" s="30"/>
      <c r="M38" s="30"/>
      <c r="N38" s="30"/>
      <c r="O38" s="30"/>
      <c r="P38" s="30"/>
      <c r="Q38" s="30"/>
      <c r="R38" s="30"/>
      <c r="S38" s="30"/>
      <c r="T38" s="30"/>
      <c r="W38" s="222"/>
    </row>
    <row r="39" spans="1:23" ht="4.5" customHeight="1" x14ac:dyDescent="0.3">
      <c r="A39" s="44"/>
      <c r="B39" s="45"/>
      <c r="C39" s="30"/>
      <c r="D39" s="30"/>
      <c r="E39" s="136"/>
      <c r="F39" s="137"/>
      <c r="G39" s="151"/>
      <c r="H39" s="100"/>
      <c r="I39" s="100"/>
      <c r="J39" s="101"/>
      <c r="K39" s="102"/>
      <c r="L39" s="30"/>
      <c r="M39" s="30"/>
      <c r="N39" s="30"/>
      <c r="O39" s="30"/>
      <c r="P39" s="30"/>
      <c r="Q39" s="30"/>
      <c r="R39" s="30"/>
      <c r="S39" s="30"/>
      <c r="T39" s="30"/>
      <c r="W39" s="222"/>
    </row>
    <row r="40" spans="1:23" s="138" customFormat="1" ht="12.95" customHeight="1" x14ac:dyDescent="0.3">
      <c r="A40" s="31"/>
      <c r="B40" s="29"/>
      <c r="C40" s="30"/>
      <c r="D40" s="30"/>
      <c r="E40" s="30"/>
      <c r="F40" s="156"/>
      <c r="G40" s="152"/>
      <c r="H40" s="43"/>
      <c r="I40" s="43"/>
      <c r="J40" s="43"/>
      <c r="K40" s="43"/>
      <c r="L40" s="30"/>
      <c r="M40" s="30"/>
      <c r="N40" s="30"/>
      <c r="O40" s="30"/>
      <c r="P40" s="30"/>
      <c r="Q40" s="30"/>
      <c r="R40" s="30"/>
      <c r="S40" s="30"/>
      <c r="T40" s="30"/>
      <c r="U40" s="30"/>
      <c r="W40" s="222"/>
    </row>
    <row r="41" spans="1:23" s="138" customFormat="1" ht="4.5" customHeight="1" x14ac:dyDescent="0.3">
      <c r="A41" s="31"/>
      <c r="B41" s="29"/>
      <c r="C41" s="30"/>
      <c r="D41" s="30"/>
      <c r="E41" s="132"/>
      <c r="F41" s="188"/>
      <c r="G41" s="148"/>
      <c r="H41" s="133"/>
      <c r="I41" s="133"/>
      <c r="J41" s="134"/>
      <c r="K41" s="102"/>
      <c r="L41" s="30"/>
      <c r="M41" s="30"/>
      <c r="N41" s="30"/>
      <c r="O41" s="30"/>
      <c r="P41" s="30"/>
      <c r="Q41" s="30"/>
      <c r="R41" s="30"/>
      <c r="S41" s="30"/>
      <c r="T41" s="30"/>
      <c r="U41" s="30"/>
      <c r="W41" s="222"/>
    </row>
    <row r="42" spans="1:23" s="138" customFormat="1" ht="18" customHeight="1" x14ac:dyDescent="0.3">
      <c r="A42" s="31"/>
      <c r="B42" s="29"/>
      <c r="C42" s="30"/>
      <c r="D42" s="30"/>
      <c r="E42" s="96"/>
      <c r="F42" s="185"/>
      <c r="G42" s="170" t="str">
        <f>IF(ISNUMBER(Datos!E268),Datos!E268,"")</f>
        <v/>
      </c>
      <c r="H42" s="225" t="s">
        <v>311</v>
      </c>
      <c r="I42" s="174" t="str">
        <f>IF(ISTEXT(I26),I26,"")</f>
        <v/>
      </c>
      <c r="J42" s="98"/>
      <c r="K42" s="102"/>
      <c r="L42" s="30"/>
      <c r="M42" s="30"/>
      <c r="N42" s="30"/>
      <c r="O42" s="30"/>
      <c r="P42" s="30"/>
      <c r="Q42" s="30"/>
      <c r="R42" s="447"/>
      <c r="S42" s="30"/>
      <c r="T42" s="30"/>
      <c r="U42" s="30"/>
      <c r="W42" s="222"/>
    </row>
    <row r="43" spans="1:23" s="138" customFormat="1" ht="4.5" customHeight="1" x14ac:dyDescent="0.3">
      <c r="A43" s="31"/>
      <c r="B43" s="29"/>
      <c r="C43" s="30"/>
      <c r="D43" s="30"/>
      <c r="E43" s="184"/>
      <c r="F43" s="185"/>
      <c r="G43" s="149"/>
      <c r="H43" s="229"/>
      <c r="I43" s="173"/>
      <c r="J43" s="98"/>
      <c r="K43" s="102"/>
      <c r="L43" s="30"/>
      <c r="M43" s="30"/>
      <c r="N43" s="30"/>
      <c r="O43" s="30"/>
      <c r="P43" s="30"/>
      <c r="Q43" s="30"/>
      <c r="R43" s="30"/>
      <c r="S43" s="30"/>
      <c r="T43" s="30"/>
      <c r="U43" s="30"/>
      <c r="W43" s="222"/>
    </row>
    <row r="44" spans="1:23" s="138" customFormat="1" ht="18" customHeight="1" x14ac:dyDescent="0.3">
      <c r="A44" s="31"/>
      <c r="B44" s="29"/>
      <c r="C44" s="30"/>
      <c r="D44" s="30"/>
      <c r="E44" s="191" t="s">
        <v>324</v>
      </c>
      <c r="F44" s="185" t="str">
        <f>IF(ISNUMBER(Datos!E266),Datos!E266,"")</f>
        <v/>
      </c>
      <c r="G44" s="170" t="str">
        <f>IF(ISNUMBER(Datos!E269),Datos!E269,"")</f>
        <v/>
      </c>
      <c r="H44" s="225" t="s">
        <v>311</v>
      </c>
      <c r="I44" s="97" t="s">
        <v>202</v>
      </c>
      <c r="J44" s="99"/>
      <c r="K44" s="102"/>
      <c r="L44" s="30"/>
      <c r="M44" s="30"/>
      <c r="N44" s="30"/>
      <c r="O44" s="30"/>
      <c r="P44" s="30"/>
      <c r="Q44" s="30"/>
      <c r="W44" s="222"/>
    </row>
    <row r="45" spans="1:23" s="138" customFormat="1" ht="4.5" customHeight="1" x14ac:dyDescent="0.3">
      <c r="A45" s="31"/>
      <c r="B45" s="29"/>
      <c r="C45" s="30"/>
      <c r="D45" s="30"/>
      <c r="E45" s="135"/>
      <c r="F45" s="189"/>
      <c r="G45" s="150"/>
      <c r="H45" s="230"/>
      <c r="I45" s="173"/>
      <c r="J45" s="98"/>
      <c r="K45" s="102"/>
      <c r="L45" s="30"/>
      <c r="M45" s="30"/>
      <c r="N45" s="30"/>
      <c r="O45" s="30"/>
      <c r="P45" s="30"/>
      <c r="Q45" s="30"/>
      <c r="R45" s="30"/>
      <c r="W45" s="222"/>
    </row>
    <row r="46" spans="1:23" s="138" customFormat="1" ht="18" customHeight="1" x14ac:dyDescent="0.3">
      <c r="A46" s="31"/>
      <c r="B46" s="29"/>
      <c r="C46" s="30"/>
      <c r="D46" s="30"/>
      <c r="E46" s="96"/>
      <c r="F46" s="190"/>
      <c r="G46" s="170" t="str">
        <f>IF(ISNUMBER(Datos!E270),Datos!E270,"")</f>
        <v/>
      </c>
      <c r="H46" s="225" t="s">
        <v>311</v>
      </c>
      <c r="I46" s="174" t="s">
        <v>61</v>
      </c>
      <c r="J46" s="99"/>
      <c r="K46" s="102"/>
      <c r="L46" s="30"/>
      <c r="M46" s="30"/>
      <c r="N46" s="30"/>
      <c r="O46" s="30"/>
      <c r="P46" s="30"/>
      <c r="Q46" s="30"/>
      <c r="R46" s="30"/>
      <c r="T46" s="455"/>
      <c r="U46" s="455"/>
      <c r="W46" s="222"/>
    </row>
    <row r="47" spans="1:23" s="138" customFormat="1" ht="4.5" customHeight="1" x14ac:dyDescent="0.3">
      <c r="A47" s="31"/>
      <c r="B47" s="29"/>
      <c r="C47" s="30"/>
      <c r="D47" s="30"/>
      <c r="E47" s="136"/>
      <c r="F47" s="137"/>
      <c r="G47" s="137"/>
      <c r="H47" s="100"/>
      <c r="I47" s="100"/>
      <c r="J47" s="101"/>
      <c r="K47" s="102"/>
      <c r="L47" s="30"/>
      <c r="M47" s="30"/>
      <c r="N47" s="30"/>
      <c r="O47" s="30"/>
      <c r="P47" s="30"/>
      <c r="Q47" s="30"/>
      <c r="R47" s="30"/>
      <c r="S47" s="455"/>
      <c r="T47" s="455"/>
      <c r="U47" s="455"/>
      <c r="W47" s="222"/>
    </row>
    <row r="48" spans="1:23" s="138" customFormat="1" ht="12.95" customHeight="1" x14ac:dyDescent="0.3">
      <c r="A48" s="31"/>
      <c r="B48" s="29"/>
      <c r="C48" s="30"/>
      <c r="D48" s="30"/>
      <c r="E48" s="30"/>
      <c r="F48" s="156"/>
      <c r="G48" s="152"/>
      <c r="H48" s="43"/>
      <c r="I48" s="43"/>
      <c r="J48" s="43"/>
      <c r="K48" s="43"/>
      <c r="L48" s="30"/>
      <c r="M48" s="30"/>
      <c r="N48" s="30"/>
      <c r="O48" s="30"/>
      <c r="P48" s="30"/>
      <c r="Q48" s="30"/>
      <c r="R48" s="30"/>
      <c r="S48" s="455"/>
      <c r="T48" s="455"/>
      <c r="U48" s="455"/>
      <c r="W48" s="222"/>
    </row>
    <row r="49" spans="1:32" s="138" customFormat="1" ht="4.5" customHeight="1" x14ac:dyDescent="0.3">
      <c r="A49" s="31"/>
      <c r="B49" s="29"/>
      <c r="C49" s="30"/>
      <c r="D49" s="30"/>
      <c r="E49" s="132"/>
      <c r="F49" s="188"/>
      <c r="G49" s="148"/>
      <c r="H49" s="133"/>
      <c r="I49" s="133"/>
      <c r="J49" s="134"/>
      <c r="K49" s="102"/>
      <c r="L49" s="30"/>
      <c r="M49" s="30"/>
      <c r="N49" s="30"/>
      <c r="O49" s="30"/>
      <c r="P49" s="30"/>
      <c r="Q49" s="30"/>
      <c r="W49" s="222"/>
    </row>
    <row r="50" spans="1:32" s="138" customFormat="1" ht="18" customHeight="1" x14ac:dyDescent="0.3">
      <c r="A50" s="31"/>
      <c r="B50" s="29"/>
      <c r="C50" s="30"/>
      <c r="D50" s="30"/>
      <c r="E50" s="96"/>
      <c r="F50" s="185"/>
      <c r="G50" s="170" t="str">
        <f>IF(ISNUMBER(Datos!F268),Datos!F268,"")</f>
        <v/>
      </c>
      <c r="H50" s="225" t="s">
        <v>311</v>
      </c>
      <c r="I50" s="174" t="str">
        <f>IF(ISTEXT(I26),I26,"")</f>
        <v/>
      </c>
      <c r="J50" s="98"/>
      <c r="K50" s="102"/>
      <c r="L50" s="30"/>
      <c r="M50" s="30"/>
      <c r="N50" s="30"/>
      <c r="O50" s="30"/>
      <c r="P50" s="30"/>
      <c r="Q50" s="30"/>
      <c r="R50" s="454" t="e">
        <f>Datos!$D$274-Datos!$D$273</f>
        <v>#DIV/0!</v>
      </c>
      <c r="W50" s="222"/>
    </row>
    <row r="51" spans="1:32" s="138" customFormat="1" ht="4.5" customHeight="1" x14ac:dyDescent="0.3">
      <c r="A51" s="31"/>
      <c r="B51" s="29"/>
      <c r="C51" s="30"/>
      <c r="D51" s="30"/>
      <c r="E51" s="184"/>
      <c r="F51" s="185"/>
      <c r="G51" s="149"/>
      <c r="H51" s="229"/>
      <c r="I51" s="173"/>
      <c r="J51" s="98"/>
      <c r="K51" s="102"/>
      <c r="L51" s="30"/>
      <c r="M51" s="30"/>
      <c r="N51" s="30"/>
      <c r="O51" s="30"/>
      <c r="P51" s="30"/>
      <c r="Q51" s="30"/>
      <c r="R51" s="30"/>
      <c r="S51" s="30"/>
      <c r="W51" s="222"/>
    </row>
    <row r="52" spans="1:32" s="138" customFormat="1" ht="18" customHeight="1" x14ac:dyDescent="0.3">
      <c r="A52" s="31"/>
      <c r="B52" s="29"/>
      <c r="C52" s="30"/>
      <c r="D52" s="30"/>
      <c r="E52" s="191" t="s">
        <v>483</v>
      </c>
      <c r="F52" s="185" t="str">
        <f>IF(ISNUMBER(Datos!$F$248),Datos!$F$248,"")</f>
        <v/>
      </c>
      <c r="G52" s="170" t="str">
        <f>IF(ISNUMBER(Datos!F269),Datos!F269,"")</f>
        <v/>
      </c>
      <c r="H52" s="225" t="s">
        <v>311</v>
      </c>
      <c r="I52" s="97" t="s">
        <v>202</v>
      </c>
      <c r="J52" s="99"/>
      <c r="K52" s="102"/>
      <c r="L52" s="30"/>
      <c r="M52" s="30"/>
      <c r="N52" s="30"/>
      <c r="O52" s="30"/>
      <c r="P52" s="30"/>
      <c r="Q52" s="30"/>
      <c r="R52" s="30"/>
      <c r="S52" s="30"/>
      <c r="W52" s="222"/>
    </row>
    <row r="53" spans="1:32" s="138" customFormat="1" ht="4.5" customHeight="1" x14ac:dyDescent="0.3">
      <c r="A53" s="31"/>
      <c r="B53" s="29"/>
      <c r="C53" s="30"/>
      <c r="D53" s="30"/>
      <c r="E53" s="135"/>
      <c r="F53" s="189"/>
      <c r="G53" s="150"/>
      <c r="H53" s="230"/>
      <c r="I53" s="173"/>
      <c r="J53" s="98"/>
      <c r="K53" s="102"/>
      <c r="L53" s="30"/>
      <c r="M53" s="30"/>
      <c r="N53" s="30"/>
      <c r="O53" s="30"/>
      <c r="P53" s="30"/>
      <c r="Q53" s="30"/>
      <c r="R53" s="30"/>
      <c r="S53" s="30"/>
      <c r="T53" s="30"/>
      <c r="U53" s="30"/>
      <c r="W53" s="222"/>
    </row>
    <row r="54" spans="1:32" s="138" customFormat="1" ht="18" customHeight="1" x14ac:dyDescent="0.3">
      <c r="A54" s="31"/>
      <c r="B54" s="29"/>
      <c r="C54" s="30"/>
      <c r="D54" s="30"/>
      <c r="E54" s="96"/>
      <c r="F54" s="190"/>
      <c r="G54" s="170" t="str">
        <f>IF(ISNUMBER(Datos!F270),Datos!F270,"")</f>
        <v/>
      </c>
      <c r="H54" s="225" t="s">
        <v>311</v>
      </c>
      <c r="I54" s="174" t="s">
        <v>61</v>
      </c>
      <c r="J54" s="99"/>
      <c r="K54" s="102"/>
      <c r="L54" s="30"/>
      <c r="N54" s="454"/>
      <c r="O54" s="771" t="str">
        <f>Datos!F274</f>
        <v>Incremento de</v>
      </c>
      <c r="P54" s="772" t="e">
        <f>IF(ISNUMBER(Datos!D275),Datos!D275,Datos!D276)</f>
        <v>#DIV/0!</v>
      </c>
      <c r="Q54" s="772"/>
      <c r="R54" s="454"/>
      <c r="S54" s="30"/>
      <c r="T54" s="30"/>
      <c r="U54" s="30"/>
      <c r="W54" s="222"/>
    </row>
    <row r="55" spans="1:32" s="138" customFormat="1" ht="4.5" customHeight="1" x14ac:dyDescent="0.3">
      <c r="A55" s="31"/>
      <c r="B55" s="29"/>
      <c r="C55" s="30"/>
      <c r="D55" s="30"/>
      <c r="E55" s="136"/>
      <c r="F55" s="137"/>
      <c r="G55" s="137"/>
      <c r="H55" s="100"/>
      <c r="I55" s="100"/>
      <c r="J55" s="101"/>
      <c r="K55" s="102"/>
      <c r="L55" s="30"/>
      <c r="M55" s="30"/>
      <c r="N55" s="454"/>
      <c r="O55" s="771"/>
      <c r="P55" s="772"/>
      <c r="Q55" s="772"/>
      <c r="R55" s="454"/>
      <c r="S55" s="30"/>
      <c r="T55" s="30"/>
      <c r="U55" s="30"/>
      <c r="W55" s="222"/>
    </row>
    <row r="56" spans="1:32" s="138" customFormat="1" ht="8.25" customHeight="1" x14ac:dyDescent="0.3">
      <c r="A56" s="31"/>
      <c r="B56" s="29"/>
      <c r="C56" s="30"/>
      <c r="D56" s="30"/>
      <c r="E56" s="30"/>
      <c r="F56" s="30"/>
      <c r="G56" s="43"/>
      <c r="H56" s="43"/>
      <c r="I56" s="43"/>
      <c r="J56" s="43"/>
      <c r="K56" s="43"/>
      <c r="L56" s="30"/>
      <c r="M56" s="30"/>
      <c r="N56" s="30"/>
      <c r="O56" s="30"/>
      <c r="P56" s="30"/>
      <c r="Q56" s="30"/>
      <c r="R56" s="30"/>
      <c r="S56" s="30"/>
      <c r="T56" s="30"/>
      <c r="U56" s="30"/>
      <c r="W56" s="222"/>
    </row>
    <row r="57" spans="1:32" x14ac:dyDescent="0.3">
      <c r="C57" s="30"/>
      <c r="D57" s="637" t="s">
        <v>693</v>
      </c>
      <c r="E57" s="637"/>
      <c r="F57" s="637"/>
      <c r="G57" s="637"/>
      <c r="H57" s="637"/>
      <c r="I57" s="637"/>
      <c r="J57" s="637"/>
      <c r="K57" s="637"/>
      <c r="L57" s="637"/>
      <c r="M57" s="637"/>
      <c r="N57" s="637"/>
      <c r="O57" s="637"/>
      <c r="P57" s="637"/>
      <c r="Q57" s="637"/>
      <c r="R57" s="637"/>
      <c r="S57" s="637"/>
      <c r="T57" s="637"/>
      <c r="U57" s="637"/>
      <c r="W57" s="222"/>
    </row>
    <row r="58" spans="1:32" s="138" customFormat="1" ht="17.25" customHeight="1" x14ac:dyDescent="0.3">
      <c r="A58" s="31"/>
      <c r="B58" s="29"/>
      <c r="C58" s="30"/>
      <c r="D58" s="464" t="s">
        <v>691</v>
      </c>
      <c r="E58" s="463"/>
      <c r="F58" s="30"/>
      <c r="G58" s="43"/>
      <c r="H58" s="43"/>
      <c r="I58" s="43"/>
      <c r="J58" s="43"/>
      <c r="K58" s="43"/>
      <c r="L58" s="30"/>
      <c r="M58" s="30"/>
      <c r="N58" s="30"/>
      <c r="O58" s="30"/>
      <c r="P58" s="30"/>
      <c r="Q58" s="30"/>
      <c r="R58" s="30"/>
      <c r="S58" s="30"/>
      <c r="T58" s="30"/>
      <c r="U58" s="30"/>
      <c r="W58" s="222"/>
    </row>
    <row r="59" spans="1:32" ht="11.25" customHeight="1" x14ac:dyDescent="0.3">
      <c r="C59" s="30"/>
      <c r="D59" s="30"/>
      <c r="E59" s="540" t="s">
        <v>475</v>
      </c>
      <c r="F59" s="541"/>
      <c r="G59" s="542"/>
      <c r="H59" s="542"/>
      <c r="I59" s="542"/>
      <c r="J59" s="541"/>
      <c r="K59" s="541"/>
      <c r="L59" s="541"/>
      <c r="M59" s="541" t="s">
        <v>344</v>
      </c>
      <c r="N59" s="541"/>
      <c r="O59" s="542"/>
      <c r="P59" s="542"/>
      <c r="Q59" s="542"/>
      <c r="R59" s="542"/>
      <c r="S59" s="175"/>
      <c r="T59" s="30"/>
      <c r="W59" s="222"/>
    </row>
    <row r="60" spans="1:32" s="205" customFormat="1" ht="18" customHeight="1" x14ac:dyDescent="0.25">
      <c r="A60" s="203"/>
      <c r="B60" s="204"/>
      <c r="D60" s="206"/>
      <c r="E60" s="724" t="e">
        <f>Datos!E286</f>
        <v>#N/A</v>
      </c>
      <c r="F60" s="724"/>
      <c r="G60" s="724"/>
      <c r="H60" s="724"/>
      <c r="I60" s="724"/>
      <c r="J60" s="724"/>
      <c r="K60" s="233"/>
      <c r="L60" s="233"/>
      <c r="M60" s="724" t="e">
        <f>Datos!E287</f>
        <v>#N/A</v>
      </c>
      <c r="N60" s="724"/>
      <c r="O60" s="724"/>
      <c r="P60" s="724"/>
      <c r="Q60" s="724"/>
      <c r="R60" s="724"/>
      <c r="S60" s="249"/>
      <c r="T60" s="207"/>
      <c r="U60" s="207"/>
      <c r="V60" s="206"/>
      <c r="W60" s="231"/>
      <c r="X60" s="206"/>
      <c r="Y60" s="206"/>
      <c r="Z60" s="206"/>
      <c r="AA60" s="206"/>
      <c r="AB60" s="206"/>
      <c r="AC60" s="206"/>
      <c r="AD60" s="206"/>
      <c r="AE60" s="206"/>
      <c r="AF60" s="206"/>
    </row>
    <row r="61" spans="1:32" ht="9.75" customHeight="1" x14ac:dyDescent="0.3">
      <c r="C61" s="30"/>
      <c r="D61" s="138"/>
      <c r="E61" s="234"/>
      <c r="F61" s="234"/>
      <c r="G61" s="235"/>
      <c r="H61" s="235"/>
      <c r="I61" s="235"/>
      <c r="J61" s="234"/>
      <c r="K61" s="234"/>
      <c r="L61" s="234"/>
      <c r="M61" s="234"/>
      <c r="N61" s="234"/>
      <c r="O61" s="235"/>
      <c r="P61" s="235"/>
      <c r="Q61" s="235"/>
      <c r="R61" s="235"/>
      <c r="S61" s="234"/>
      <c r="T61" s="175"/>
      <c r="U61" s="175"/>
      <c r="W61" s="222"/>
    </row>
    <row r="62" spans="1:32" ht="18" customHeight="1" x14ac:dyDescent="0.3">
      <c r="C62" s="30"/>
      <c r="D62" s="138"/>
      <c r="E62" s="725" t="s">
        <v>270</v>
      </c>
      <c r="F62" s="722" t="s">
        <v>27</v>
      </c>
      <c r="G62" s="722"/>
      <c r="H62" s="236">
        <f>DSUM('2_Combustibles fósiles'!$E$17:$J$39,"emisiones",'6_Resultados'!E59:J60)/1000</f>
        <v>0</v>
      </c>
      <c r="I62" s="237" t="s">
        <v>386</v>
      </c>
      <c r="J62" s="234"/>
      <c r="K62" s="234"/>
      <c r="L62" s="234"/>
      <c r="M62" s="725" t="s">
        <v>270</v>
      </c>
      <c r="N62" s="722" t="s">
        <v>27</v>
      </c>
      <c r="O62" s="722"/>
      <c r="P62" s="236">
        <f>DSUM('2_Combustibles fósiles'!$E$17:$J$39,"emisiones",'6_Resultados'!M59:R60)/1000</f>
        <v>0</v>
      </c>
      <c r="Q62" s="237" t="s">
        <v>386</v>
      </c>
      <c r="R62" s="235"/>
      <c r="S62" s="234"/>
      <c r="T62" s="175"/>
      <c r="U62" s="175"/>
      <c r="W62" s="222"/>
    </row>
    <row r="63" spans="1:32" ht="18" customHeight="1" x14ac:dyDescent="0.3">
      <c r="C63" s="30"/>
      <c r="D63" s="138"/>
      <c r="E63" s="725"/>
      <c r="F63" s="722" t="s">
        <v>88</v>
      </c>
      <c r="G63" s="722"/>
      <c r="H63" s="236">
        <f>DSUM('3_Fluorados'!$E$11:$N$33,"emisiones",'6_Resultados'!E59:J60)/1000</f>
        <v>0</v>
      </c>
      <c r="I63" s="237" t="s">
        <v>1</v>
      </c>
      <c r="J63" s="234"/>
      <c r="K63" s="234"/>
      <c r="L63" s="234"/>
      <c r="M63" s="725"/>
      <c r="N63" s="722" t="s">
        <v>347</v>
      </c>
      <c r="O63" s="722"/>
      <c r="P63" s="236">
        <f>DSUM('3_Fluorados'!$E$11:$N$33,"emisiones",'6_Resultados'!M59:S60)/1000</f>
        <v>0</v>
      </c>
      <c r="Q63" s="237" t="s">
        <v>1</v>
      </c>
      <c r="R63" s="235"/>
      <c r="S63" s="234"/>
      <c r="T63" s="175"/>
      <c r="U63" s="175"/>
      <c r="W63" s="222"/>
    </row>
    <row r="64" spans="1:32" ht="18" customHeight="1" x14ac:dyDescent="0.3">
      <c r="C64" s="30"/>
      <c r="D64" s="138"/>
      <c r="E64" s="723" t="s">
        <v>312</v>
      </c>
      <c r="F64" s="723"/>
      <c r="G64" s="723"/>
      <c r="H64" s="236">
        <f>SUM(H62:H63)</f>
        <v>0</v>
      </c>
      <c r="I64" s="237" t="s">
        <v>1</v>
      </c>
      <c r="J64" s="234"/>
      <c r="K64" s="234"/>
      <c r="L64" s="234"/>
      <c r="M64" s="723" t="s">
        <v>312</v>
      </c>
      <c r="N64" s="723"/>
      <c r="O64" s="723"/>
      <c r="P64" s="236">
        <f>SUM(P62:S63)</f>
        <v>0</v>
      </c>
      <c r="Q64" s="237" t="s">
        <v>1</v>
      </c>
      <c r="R64" s="235"/>
      <c r="S64" s="234"/>
      <c r="T64" s="175"/>
      <c r="U64" s="175"/>
      <c r="W64" s="222"/>
    </row>
    <row r="65" spans="1:32" ht="12" customHeight="1" x14ac:dyDescent="0.3">
      <c r="C65" s="30"/>
      <c r="D65" s="138"/>
      <c r="E65" s="238"/>
      <c r="F65" s="239"/>
      <c r="G65" s="239"/>
      <c r="H65" s="240"/>
      <c r="I65" s="239"/>
      <c r="J65" s="234"/>
      <c r="K65" s="234"/>
      <c r="L65" s="234"/>
      <c r="M65" s="238"/>
      <c r="N65" s="239"/>
      <c r="O65" s="239"/>
      <c r="P65" s="240"/>
      <c r="Q65" s="239"/>
      <c r="R65" s="235"/>
      <c r="S65" s="234"/>
      <c r="T65" s="175"/>
      <c r="U65" s="175"/>
      <c r="W65" s="222"/>
    </row>
    <row r="66" spans="1:32" ht="18" customHeight="1" x14ac:dyDescent="0.3">
      <c r="C66" s="30"/>
      <c r="D66" s="138"/>
      <c r="E66" s="537" t="s">
        <v>252</v>
      </c>
      <c r="F66" s="722" t="s">
        <v>290</v>
      </c>
      <c r="G66" s="722"/>
      <c r="H66" s="236">
        <f>DSUM('4_Electricidad'!$E$19:$J$41,"emisiones",'6_Resultados'!E59:J60)/1000</f>
        <v>0</v>
      </c>
      <c r="I66" s="237" t="s">
        <v>386</v>
      </c>
      <c r="J66" s="234"/>
      <c r="K66" s="234"/>
      <c r="L66" s="234"/>
      <c r="M66" s="537" t="s">
        <v>252</v>
      </c>
      <c r="N66" s="722" t="s">
        <v>290</v>
      </c>
      <c r="O66" s="722"/>
      <c r="P66" s="236">
        <f>DSUM('4_Electricidad'!$E$19:$J$41,"emisiones",'6_Resultados'!M59:S60)/1000</f>
        <v>0</v>
      </c>
      <c r="Q66" s="237" t="s">
        <v>386</v>
      </c>
      <c r="R66" s="235"/>
      <c r="S66" s="234"/>
      <c r="T66" s="175"/>
      <c r="U66" s="175"/>
      <c r="W66" s="222"/>
    </row>
    <row r="67" spans="1:32" ht="5.25" customHeight="1" x14ac:dyDescent="0.3">
      <c r="C67" s="30"/>
      <c r="D67" s="138"/>
      <c r="E67" s="238"/>
      <c r="F67" s="238"/>
      <c r="G67" s="238"/>
      <c r="H67" s="241"/>
      <c r="I67" s="238"/>
      <c r="J67" s="234"/>
      <c r="K67" s="234"/>
      <c r="L67" s="234"/>
      <c r="M67" s="238"/>
      <c r="N67" s="238"/>
      <c r="O67" s="238"/>
      <c r="P67" s="241"/>
      <c r="Q67" s="238"/>
      <c r="R67" s="235"/>
      <c r="S67" s="234"/>
      <c r="T67" s="175"/>
      <c r="U67" s="175"/>
      <c r="W67" s="222"/>
    </row>
    <row r="68" spans="1:32" ht="18" customHeight="1" x14ac:dyDescent="0.3">
      <c r="C68" s="30"/>
      <c r="D68" s="138"/>
      <c r="E68" s="239" t="s">
        <v>87</v>
      </c>
      <c r="F68" s="722"/>
      <c r="G68" s="722"/>
      <c r="H68" s="241">
        <f>IF(ISNUMBER(SUM(H64+H66)),SUM(SUM(H66+H64)),"")</f>
        <v>0</v>
      </c>
      <c r="I68" s="242" t="s">
        <v>1</v>
      </c>
      <c r="J68" s="234"/>
      <c r="K68" s="234"/>
      <c r="L68" s="234"/>
      <c r="M68" s="239" t="s">
        <v>87</v>
      </c>
      <c r="N68" s="722"/>
      <c r="O68" s="722"/>
      <c r="P68" s="241">
        <f>IF(ISNUMBER(SUM(P64+P66)),SUM(SUM(P66+P64)),"")</f>
        <v>0</v>
      </c>
      <c r="Q68" s="242" t="s">
        <v>1</v>
      </c>
      <c r="R68" s="537"/>
      <c r="S68" s="234"/>
      <c r="T68" s="175"/>
      <c r="U68" s="175"/>
      <c r="W68" s="222"/>
    </row>
    <row r="69" spans="1:32" ht="18" customHeight="1" x14ac:dyDescent="0.3">
      <c r="C69" s="30"/>
      <c r="D69" s="138"/>
      <c r="E69" s="234" t="s">
        <v>344</v>
      </c>
      <c r="F69" s="234"/>
      <c r="G69" s="235"/>
      <c r="H69" s="235"/>
      <c r="I69" s="235"/>
      <c r="J69" s="234"/>
      <c r="K69" s="234"/>
      <c r="L69" s="234"/>
      <c r="M69" s="234" t="s">
        <v>344</v>
      </c>
      <c r="N69" s="234"/>
      <c r="O69" s="235"/>
      <c r="P69" s="235"/>
      <c r="Q69" s="235"/>
      <c r="R69" s="235"/>
      <c r="S69" s="234"/>
      <c r="T69" s="175"/>
      <c r="U69" s="175"/>
      <c r="W69" s="222"/>
    </row>
    <row r="70" spans="1:32" s="205" customFormat="1" ht="18" customHeight="1" x14ac:dyDescent="0.25">
      <c r="A70" s="203"/>
      <c r="B70" s="204"/>
      <c r="D70" s="208"/>
      <c r="E70" s="724" t="e">
        <f>Datos!E288</f>
        <v>#N/A</v>
      </c>
      <c r="F70" s="724"/>
      <c r="G70" s="724"/>
      <c r="H70" s="724"/>
      <c r="I70" s="724"/>
      <c r="J70" s="724"/>
      <c r="K70" s="233"/>
      <c r="L70" s="233"/>
      <c r="M70" s="724" t="e">
        <f>Datos!E289</f>
        <v>#N/A</v>
      </c>
      <c r="N70" s="724"/>
      <c r="O70" s="724"/>
      <c r="P70" s="724"/>
      <c r="Q70" s="724"/>
      <c r="R70" s="724"/>
      <c r="S70" s="249"/>
      <c r="T70" s="207"/>
      <c r="U70" s="207"/>
      <c r="V70" s="206"/>
      <c r="W70" s="231"/>
      <c r="X70" s="206"/>
      <c r="Y70" s="206"/>
      <c r="Z70" s="206"/>
      <c r="AA70" s="206"/>
      <c r="AB70" s="206"/>
      <c r="AC70" s="206"/>
      <c r="AD70" s="206"/>
      <c r="AE70" s="206"/>
      <c r="AF70" s="206"/>
    </row>
    <row r="71" spans="1:32" ht="9.75" customHeight="1" x14ac:dyDescent="0.3">
      <c r="C71" s="30"/>
      <c r="D71" s="87"/>
      <c r="E71" s="234"/>
      <c r="F71" s="234"/>
      <c r="G71" s="235"/>
      <c r="H71" s="235"/>
      <c r="I71" s="235"/>
      <c r="J71" s="234"/>
      <c r="K71" s="234"/>
      <c r="L71" s="234"/>
      <c r="M71" s="234"/>
      <c r="N71" s="234"/>
      <c r="O71" s="235"/>
      <c r="P71" s="235"/>
      <c r="Q71" s="235"/>
      <c r="R71" s="235"/>
      <c r="S71" s="234"/>
      <c r="T71" s="175"/>
      <c r="U71" s="175"/>
      <c r="W71" s="222"/>
    </row>
    <row r="72" spans="1:32" ht="18" customHeight="1" x14ac:dyDescent="0.3">
      <c r="C72" s="30"/>
      <c r="D72" s="87"/>
      <c r="E72" s="725" t="s">
        <v>270</v>
      </c>
      <c r="F72" s="722" t="s">
        <v>27</v>
      </c>
      <c r="G72" s="722"/>
      <c r="H72" s="236">
        <f>DSUM('2_Combustibles fósiles'!$E$17:$J$39,"emisiones",'6_Resultados'!E69:J70)/1000</f>
        <v>0</v>
      </c>
      <c r="I72" s="237" t="s">
        <v>386</v>
      </c>
      <c r="J72" s="234"/>
      <c r="K72" s="234"/>
      <c r="L72" s="234"/>
      <c r="M72" s="725" t="s">
        <v>270</v>
      </c>
      <c r="N72" s="722" t="s">
        <v>27</v>
      </c>
      <c r="O72" s="722"/>
      <c r="P72" s="236">
        <f>DSUM('2_Combustibles fósiles'!$E$17:$J$39,"emisiones",'6_Resultados'!M69:S70)/1000</f>
        <v>0</v>
      </c>
      <c r="Q72" s="237" t="s">
        <v>386</v>
      </c>
      <c r="R72" s="235"/>
      <c r="S72" s="234"/>
      <c r="T72" s="175"/>
      <c r="U72" s="175"/>
      <c r="W72" s="222"/>
    </row>
    <row r="73" spans="1:32" ht="18" customHeight="1" x14ac:dyDescent="0.3">
      <c r="C73" s="30"/>
      <c r="D73" s="87"/>
      <c r="E73" s="725"/>
      <c r="F73" s="722" t="s">
        <v>88</v>
      </c>
      <c r="G73" s="722"/>
      <c r="H73" s="236">
        <f>DSUM('3_Fluorados'!$E$11:$N$33,"emisiones",'6_Resultados'!E69:J70)/1000</f>
        <v>0</v>
      </c>
      <c r="I73" s="237" t="s">
        <v>1</v>
      </c>
      <c r="J73" s="234"/>
      <c r="K73" s="234"/>
      <c r="L73" s="234"/>
      <c r="M73" s="725"/>
      <c r="N73" s="722" t="s">
        <v>347</v>
      </c>
      <c r="O73" s="722"/>
      <c r="P73" s="236">
        <f>DSUM('3_Fluorados'!$E$11:$N$33,"emisiones",'6_Resultados'!M69:S70)/1000</f>
        <v>0</v>
      </c>
      <c r="Q73" s="237" t="s">
        <v>1</v>
      </c>
      <c r="R73" s="235"/>
      <c r="S73" s="234"/>
      <c r="T73" s="175"/>
      <c r="U73" s="175"/>
      <c r="W73" s="222"/>
    </row>
    <row r="74" spans="1:32" ht="18" customHeight="1" x14ac:dyDescent="0.3">
      <c r="C74" s="30"/>
      <c r="D74" s="87"/>
      <c r="E74" s="723" t="s">
        <v>312</v>
      </c>
      <c r="F74" s="723"/>
      <c r="G74" s="723"/>
      <c r="H74" s="236">
        <f>SUM(H72:H73)</f>
        <v>0</v>
      </c>
      <c r="I74" s="237" t="s">
        <v>1</v>
      </c>
      <c r="J74" s="234"/>
      <c r="K74" s="234"/>
      <c r="L74" s="234"/>
      <c r="M74" s="723" t="s">
        <v>312</v>
      </c>
      <c r="N74" s="723"/>
      <c r="O74" s="723"/>
      <c r="P74" s="236">
        <f>SUM(P72:S73)</f>
        <v>0</v>
      </c>
      <c r="Q74" s="237" t="s">
        <v>1</v>
      </c>
      <c r="R74" s="235"/>
      <c r="S74" s="234"/>
      <c r="T74" s="175"/>
      <c r="U74" s="175"/>
      <c r="W74" s="222"/>
    </row>
    <row r="75" spans="1:32" ht="5.25" customHeight="1" x14ac:dyDescent="0.3">
      <c r="C75" s="30"/>
      <c r="D75" s="87"/>
      <c r="E75" s="238"/>
      <c r="F75" s="239"/>
      <c r="G75" s="239"/>
      <c r="H75" s="240"/>
      <c r="I75" s="239"/>
      <c r="J75" s="234"/>
      <c r="K75" s="234"/>
      <c r="L75" s="234"/>
      <c r="M75" s="238"/>
      <c r="N75" s="239"/>
      <c r="O75" s="239"/>
      <c r="P75" s="240"/>
      <c r="Q75" s="239"/>
      <c r="R75" s="235"/>
      <c r="S75" s="234"/>
      <c r="T75" s="175"/>
      <c r="U75" s="175"/>
      <c r="W75" s="222"/>
    </row>
    <row r="76" spans="1:32" ht="18" customHeight="1" x14ac:dyDescent="0.3">
      <c r="C76" s="30"/>
      <c r="D76" s="87"/>
      <c r="E76" s="537" t="s">
        <v>252</v>
      </c>
      <c r="F76" s="722" t="s">
        <v>290</v>
      </c>
      <c r="G76" s="722"/>
      <c r="H76" s="236">
        <f>DSUM('4_Electricidad'!$E$19:$J$41,"emisiones",'6_Resultados'!E69:J70)/1000</f>
        <v>0</v>
      </c>
      <c r="I76" s="237" t="s">
        <v>386</v>
      </c>
      <c r="J76" s="234"/>
      <c r="K76" s="234"/>
      <c r="L76" s="234"/>
      <c r="M76" s="537" t="s">
        <v>252</v>
      </c>
      <c r="N76" s="722" t="s">
        <v>290</v>
      </c>
      <c r="O76" s="722"/>
      <c r="P76" s="236">
        <f>DSUM('4_Electricidad'!$E$19:$J$41,"emisiones",'6_Resultados'!M69:S70)/1000</f>
        <v>0</v>
      </c>
      <c r="Q76" s="237" t="s">
        <v>386</v>
      </c>
      <c r="R76" s="235"/>
      <c r="S76" s="234"/>
      <c r="T76" s="175"/>
      <c r="U76" s="175"/>
      <c r="W76" s="222"/>
    </row>
    <row r="77" spans="1:32" ht="5.25" customHeight="1" x14ac:dyDescent="0.3">
      <c r="C77" s="30"/>
      <c r="D77" s="91"/>
      <c r="E77" s="238"/>
      <c r="F77" s="238"/>
      <c r="G77" s="238"/>
      <c r="H77" s="241"/>
      <c r="I77" s="238"/>
      <c r="J77" s="234"/>
      <c r="K77" s="234"/>
      <c r="L77" s="234"/>
      <c r="M77" s="238"/>
      <c r="N77" s="238"/>
      <c r="O77" s="238"/>
      <c r="P77" s="241"/>
      <c r="Q77" s="238"/>
      <c r="R77" s="235"/>
      <c r="S77" s="234"/>
      <c r="T77" s="175"/>
      <c r="U77" s="175"/>
      <c r="W77" s="222"/>
    </row>
    <row r="78" spans="1:32" ht="18" customHeight="1" x14ac:dyDescent="0.3">
      <c r="A78" s="139"/>
      <c r="B78" s="140"/>
      <c r="C78" s="141"/>
      <c r="D78" s="91"/>
      <c r="E78" s="239" t="s">
        <v>87</v>
      </c>
      <c r="F78" s="722"/>
      <c r="G78" s="722"/>
      <c r="H78" s="241">
        <f>IF(ISNUMBER(SUM(H74+H76)),SUM(SUM(H76+H74)),"")</f>
        <v>0</v>
      </c>
      <c r="I78" s="242" t="s">
        <v>1</v>
      </c>
      <c r="J78" s="234"/>
      <c r="K78" s="235"/>
      <c r="L78" s="234"/>
      <c r="M78" s="239" t="s">
        <v>87</v>
      </c>
      <c r="N78" s="722"/>
      <c r="O78" s="722"/>
      <c r="P78" s="241">
        <f>IF(ISNUMBER(SUM(P74+P76)),SUM(SUM(P76+P74)),"")</f>
        <v>0</v>
      </c>
      <c r="Q78" s="242" t="s">
        <v>1</v>
      </c>
      <c r="R78" s="537"/>
      <c r="S78" s="234"/>
      <c r="T78" s="175"/>
      <c r="U78" s="175"/>
      <c r="W78" s="222"/>
    </row>
    <row r="79" spans="1:32" ht="18" customHeight="1" x14ac:dyDescent="0.3">
      <c r="A79" s="139"/>
      <c r="B79" s="140"/>
      <c r="C79" s="141"/>
      <c r="D79" s="91"/>
      <c r="E79" s="234" t="s">
        <v>344</v>
      </c>
      <c r="F79" s="234"/>
      <c r="G79" s="235"/>
      <c r="H79" s="235"/>
      <c r="I79" s="235"/>
      <c r="J79" s="234"/>
      <c r="K79" s="234"/>
      <c r="L79" s="234"/>
      <c r="M79" s="234" t="s">
        <v>344</v>
      </c>
      <c r="N79" s="234"/>
      <c r="O79" s="235"/>
      <c r="P79" s="235"/>
      <c r="Q79" s="235"/>
      <c r="R79" s="235"/>
      <c r="S79" s="234"/>
      <c r="T79" s="175"/>
      <c r="U79" s="175"/>
      <c r="W79" s="222"/>
    </row>
    <row r="80" spans="1:32" s="205" customFormat="1" ht="18" customHeight="1" x14ac:dyDescent="0.25">
      <c r="A80" s="209"/>
      <c r="B80" s="210"/>
      <c r="C80" s="211"/>
      <c r="D80" s="208"/>
      <c r="E80" s="724" t="e">
        <f>Datos!E290</f>
        <v>#N/A</v>
      </c>
      <c r="F80" s="724"/>
      <c r="G80" s="724"/>
      <c r="H80" s="724"/>
      <c r="I80" s="724"/>
      <c r="J80" s="724"/>
      <c r="K80" s="233"/>
      <c r="L80" s="233"/>
      <c r="M80" s="724" t="e">
        <f>Datos!E291</f>
        <v>#N/A</v>
      </c>
      <c r="N80" s="724"/>
      <c r="O80" s="724"/>
      <c r="P80" s="724"/>
      <c r="Q80" s="724"/>
      <c r="R80" s="724"/>
      <c r="S80" s="249"/>
      <c r="T80" s="207"/>
      <c r="U80" s="207"/>
      <c r="V80" s="206"/>
      <c r="W80" s="231"/>
      <c r="X80" s="206"/>
      <c r="Y80" s="206"/>
      <c r="Z80" s="206"/>
      <c r="AA80" s="206"/>
      <c r="AB80" s="206"/>
      <c r="AC80" s="206"/>
      <c r="AD80" s="206"/>
      <c r="AE80" s="206"/>
      <c r="AF80" s="206"/>
    </row>
    <row r="81" spans="1:32" ht="9.75" customHeight="1" x14ac:dyDescent="0.3">
      <c r="A81" s="139"/>
      <c r="B81" s="140"/>
      <c r="C81" s="43"/>
      <c r="D81" s="91"/>
      <c r="E81" s="234" t="e">
        <f>E80</f>
        <v>#N/A</v>
      </c>
      <c r="F81" s="234"/>
      <c r="G81" s="235"/>
      <c r="H81" s="235"/>
      <c r="I81" s="235"/>
      <c r="J81" s="234"/>
      <c r="K81" s="234"/>
      <c r="L81" s="234"/>
      <c r="M81" s="234"/>
      <c r="N81" s="234"/>
      <c r="O81" s="235"/>
      <c r="P81" s="235"/>
      <c r="Q81" s="235"/>
      <c r="R81" s="235"/>
      <c r="S81" s="234"/>
      <c r="T81" s="175"/>
      <c r="U81" s="175"/>
      <c r="W81" s="222"/>
    </row>
    <row r="82" spans="1:32" ht="18" customHeight="1" x14ac:dyDescent="0.3">
      <c r="A82" s="139"/>
      <c r="B82" s="140"/>
      <c r="C82" s="91"/>
      <c r="D82" s="91"/>
      <c r="E82" s="725" t="s">
        <v>270</v>
      </c>
      <c r="F82" s="722" t="s">
        <v>27</v>
      </c>
      <c r="G82" s="722"/>
      <c r="H82" s="236">
        <f>DSUM('2_Combustibles fósiles'!$E$17:$J$39,"emisiones",'6_Resultados'!E79:J80)/1000</f>
        <v>0</v>
      </c>
      <c r="I82" s="237" t="s">
        <v>386</v>
      </c>
      <c r="J82" s="234"/>
      <c r="K82" s="234"/>
      <c r="L82" s="234"/>
      <c r="M82" s="725" t="s">
        <v>270</v>
      </c>
      <c r="N82" s="722" t="s">
        <v>27</v>
      </c>
      <c r="O82" s="722"/>
      <c r="P82" s="236">
        <f>DSUM('2_Combustibles fósiles'!$E$17:$J$39,"emisiones",'6_Resultados'!M79:S80)/1000</f>
        <v>0</v>
      </c>
      <c r="Q82" s="237" t="s">
        <v>386</v>
      </c>
      <c r="R82" s="235"/>
      <c r="S82" s="234"/>
      <c r="T82" s="175"/>
      <c r="U82" s="175"/>
      <c r="W82" s="222"/>
    </row>
    <row r="83" spans="1:32" ht="18" customHeight="1" x14ac:dyDescent="0.3">
      <c r="A83" s="139"/>
      <c r="B83" s="140"/>
      <c r="C83" s="91"/>
      <c r="D83" s="91"/>
      <c r="E83" s="725"/>
      <c r="F83" s="722" t="s">
        <v>88</v>
      </c>
      <c r="G83" s="722"/>
      <c r="H83" s="236">
        <f>DSUM('3_Fluorados'!$E$11:$N$33,"emisiones",'6_Resultados'!E79:J80)/1000</f>
        <v>0</v>
      </c>
      <c r="I83" s="237" t="s">
        <v>1</v>
      </c>
      <c r="J83" s="234"/>
      <c r="K83" s="234"/>
      <c r="L83" s="234"/>
      <c r="M83" s="725"/>
      <c r="N83" s="722" t="s">
        <v>347</v>
      </c>
      <c r="O83" s="722"/>
      <c r="P83" s="236">
        <f>DSUM('3_Fluorados'!$E$11:$N$33,"emisiones",'6_Resultados'!M79:S80)/1000</f>
        <v>0</v>
      </c>
      <c r="Q83" s="237" t="s">
        <v>1</v>
      </c>
      <c r="R83" s="235"/>
      <c r="S83" s="234"/>
      <c r="T83" s="175"/>
      <c r="U83" s="175"/>
      <c r="W83" s="222"/>
    </row>
    <row r="84" spans="1:32" ht="18" customHeight="1" x14ac:dyDescent="0.3">
      <c r="A84" s="139"/>
      <c r="B84" s="140"/>
      <c r="C84" s="91"/>
      <c r="D84" s="91"/>
      <c r="E84" s="723" t="s">
        <v>312</v>
      </c>
      <c r="F84" s="723"/>
      <c r="G84" s="723"/>
      <c r="H84" s="236">
        <f>SUM(H82:H83)</f>
        <v>0</v>
      </c>
      <c r="I84" s="237" t="s">
        <v>1</v>
      </c>
      <c r="J84" s="234"/>
      <c r="K84" s="234"/>
      <c r="L84" s="234"/>
      <c r="M84" s="723" t="s">
        <v>312</v>
      </c>
      <c r="N84" s="723"/>
      <c r="O84" s="723"/>
      <c r="P84" s="236">
        <f>SUM(P82:S83)</f>
        <v>0</v>
      </c>
      <c r="Q84" s="237" t="s">
        <v>1</v>
      </c>
      <c r="R84" s="235"/>
      <c r="S84" s="234"/>
      <c r="T84" s="175"/>
      <c r="U84" s="175"/>
      <c r="W84" s="222"/>
    </row>
    <row r="85" spans="1:32" ht="5.25" customHeight="1" x14ac:dyDescent="0.3">
      <c r="A85" s="139"/>
      <c r="B85" s="140"/>
      <c r="C85" s="91"/>
      <c r="D85" s="91"/>
      <c r="E85" s="238"/>
      <c r="F85" s="239"/>
      <c r="G85" s="239"/>
      <c r="H85" s="240"/>
      <c r="I85" s="239"/>
      <c r="J85" s="234"/>
      <c r="K85" s="234"/>
      <c r="L85" s="234"/>
      <c r="M85" s="238"/>
      <c r="N85" s="239"/>
      <c r="O85" s="239"/>
      <c r="P85" s="240"/>
      <c r="Q85" s="239"/>
      <c r="R85" s="235"/>
      <c r="S85" s="234"/>
      <c r="T85" s="175"/>
      <c r="U85" s="175"/>
      <c r="W85" s="222"/>
    </row>
    <row r="86" spans="1:32" ht="18" customHeight="1" x14ac:dyDescent="0.3">
      <c r="A86" s="194"/>
      <c r="B86" s="195"/>
      <c r="C86" s="212"/>
      <c r="D86" s="91"/>
      <c r="E86" s="537" t="s">
        <v>252</v>
      </c>
      <c r="F86" s="722" t="s">
        <v>290</v>
      </c>
      <c r="G86" s="722"/>
      <c r="H86" s="236">
        <f>DSUM('4_Electricidad'!$E$19:$J$41,"emisiones",'6_Resultados'!E79:J80)/1000</f>
        <v>0</v>
      </c>
      <c r="I86" s="237" t="s">
        <v>386</v>
      </c>
      <c r="J86" s="234"/>
      <c r="K86" s="234"/>
      <c r="L86" s="234"/>
      <c r="M86" s="537" t="s">
        <v>252</v>
      </c>
      <c r="N86" s="722" t="s">
        <v>290</v>
      </c>
      <c r="O86" s="722"/>
      <c r="P86" s="236">
        <f>DSUM('4_Electricidad'!$E$19:$J$41,"emisiones",'6_Resultados'!M79:S80)/1000</f>
        <v>0</v>
      </c>
      <c r="Q86" s="237" t="s">
        <v>386</v>
      </c>
      <c r="R86" s="235"/>
      <c r="S86" s="234"/>
      <c r="T86" s="175"/>
      <c r="U86" s="175"/>
      <c r="W86" s="222"/>
    </row>
    <row r="87" spans="1:32" ht="5.25" customHeight="1" x14ac:dyDescent="0.3">
      <c r="A87" s="192"/>
      <c r="B87" s="193"/>
      <c r="C87" s="213"/>
      <c r="D87" s="91"/>
      <c r="E87" s="238"/>
      <c r="F87" s="238"/>
      <c r="G87" s="238"/>
      <c r="H87" s="241"/>
      <c r="I87" s="238"/>
      <c r="J87" s="234"/>
      <c r="K87" s="234"/>
      <c r="L87" s="234"/>
      <c r="M87" s="238"/>
      <c r="N87" s="238"/>
      <c r="O87" s="238"/>
      <c r="P87" s="241"/>
      <c r="Q87" s="238"/>
      <c r="R87" s="235"/>
      <c r="S87" s="234"/>
      <c r="T87" s="175"/>
      <c r="U87" s="175"/>
      <c r="W87" s="222"/>
    </row>
    <row r="88" spans="1:32" ht="18" customHeight="1" x14ac:dyDescent="0.3">
      <c r="A88" s="139"/>
      <c r="B88" s="140"/>
      <c r="C88" s="87"/>
      <c r="D88" s="91"/>
      <c r="E88" s="239" t="s">
        <v>87</v>
      </c>
      <c r="F88" s="722"/>
      <c r="G88" s="722"/>
      <c r="H88" s="241">
        <f>IF(ISNUMBER(SUM(H84+H86)),SUM(SUM(H86+H84)),"")</f>
        <v>0</v>
      </c>
      <c r="I88" s="242" t="s">
        <v>1</v>
      </c>
      <c r="J88" s="234"/>
      <c r="K88" s="235"/>
      <c r="L88" s="234"/>
      <c r="M88" s="239" t="s">
        <v>87</v>
      </c>
      <c r="N88" s="722"/>
      <c r="O88" s="722"/>
      <c r="P88" s="241">
        <f>IF(ISNUMBER(SUM(P84+P86)),SUM(SUM(P86+P84)),"")</f>
        <v>0</v>
      </c>
      <c r="Q88" s="242" t="s">
        <v>1</v>
      </c>
      <c r="R88" s="537"/>
      <c r="S88" s="234"/>
      <c r="T88" s="175"/>
      <c r="U88" s="175"/>
      <c r="W88" s="222"/>
    </row>
    <row r="89" spans="1:32" ht="18" customHeight="1" x14ac:dyDescent="0.3">
      <c r="A89" s="139"/>
      <c r="B89" s="140"/>
      <c r="C89" s="87"/>
      <c r="D89" s="91"/>
      <c r="E89" s="234" t="s">
        <v>344</v>
      </c>
      <c r="F89" s="234"/>
      <c r="G89" s="235"/>
      <c r="H89" s="235"/>
      <c r="I89" s="235"/>
      <c r="J89" s="234"/>
      <c r="K89" s="234"/>
      <c r="L89" s="234"/>
      <c r="M89" s="234" t="s">
        <v>344</v>
      </c>
      <c r="N89" s="234"/>
      <c r="O89" s="235"/>
      <c r="P89" s="235"/>
      <c r="Q89" s="235"/>
      <c r="R89" s="235"/>
      <c r="S89" s="234"/>
      <c r="T89" s="175"/>
      <c r="U89" s="175"/>
      <c r="W89" s="222"/>
    </row>
    <row r="90" spans="1:32" s="205" customFormat="1" ht="18" customHeight="1" x14ac:dyDescent="0.3">
      <c r="A90" s="209"/>
      <c r="B90" s="210"/>
      <c r="C90" s="208"/>
      <c r="D90" s="208"/>
      <c r="E90" s="724" t="e">
        <f>Datos!E292</f>
        <v>#N/A</v>
      </c>
      <c r="F90" s="724"/>
      <c r="G90" s="724"/>
      <c r="H90" s="724"/>
      <c r="I90" s="724"/>
      <c r="J90" s="724"/>
      <c r="K90" s="233"/>
      <c r="L90" s="233"/>
      <c r="M90" s="724" t="e">
        <f>Datos!E293</f>
        <v>#N/A</v>
      </c>
      <c r="N90" s="724"/>
      <c r="O90" s="724"/>
      <c r="P90" s="724"/>
      <c r="Q90" s="724"/>
      <c r="R90" s="724"/>
      <c r="S90" s="249"/>
      <c r="T90" s="175"/>
      <c r="U90" s="207"/>
      <c r="V90" s="206"/>
      <c r="W90" s="231"/>
      <c r="X90" s="206"/>
      <c r="Y90" s="206"/>
      <c r="Z90" s="206"/>
      <c r="AA90" s="206"/>
      <c r="AB90" s="206"/>
      <c r="AC90" s="206"/>
      <c r="AD90" s="206"/>
      <c r="AE90" s="206"/>
      <c r="AF90" s="206"/>
    </row>
    <row r="91" spans="1:32" ht="9.75" customHeight="1" x14ac:dyDescent="0.3">
      <c r="A91" s="139"/>
      <c r="B91" s="140"/>
      <c r="C91" s="87"/>
      <c r="D91" s="91"/>
      <c r="E91" s="234"/>
      <c r="F91" s="234"/>
      <c r="G91" s="235"/>
      <c r="H91" s="235"/>
      <c r="I91" s="235"/>
      <c r="J91" s="234"/>
      <c r="K91" s="234"/>
      <c r="L91" s="234"/>
      <c r="M91" s="234"/>
      <c r="N91" s="234"/>
      <c r="O91" s="235"/>
      <c r="P91" s="235"/>
      <c r="Q91" s="235"/>
      <c r="R91" s="235"/>
      <c r="S91" s="234"/>
      <c r="T91" s="175"/>
      <c r="U91" s="175"/>
      <c r="W91" s="222"/>
    </row>
    <row r="92" spans="1:32" ht="18" customHeight="1" x14ac:dyDescent="0.3">
      <c r="A92" s="139"/>
      <c r="B92" s="140"/>
      <c r="C92" s="87"/>
      <c r="D92" s="91"/>
      <c r="E92" s="725" t="s">
        <v>270</v>
      </c>
      <c r="F92" s="722" t="s">
        <v>27</v>
      </c>
      <c r="G92" s="722"/>
      <c r="H92" s="236">
        <f>DSUM('2_Combustibles fósiles'!$E$17:$J$39,"emisiones",'6_Resultados'!E89:J90)/1000</f>
        <v>0</v>
      </c>
      <c r="I92" s="237" t="s">
        <v>386</v>
      </c>
      <c r="J92" s="234"/>
      <c r="K92" s="234"/>
      <c r="L92" s="234"/>
      <c r="M92" s="725" t="s">
        <v>270</v>
      </c>
      <c r="N92" s="722" t="s">
        <v>27</v>
      </c>
      <c r="O92" s="722"/>
      <c r="P92" s="236">
        <f>DSUM('2_Combustibles fósiles'!$E$17:$J$39,"emisiones",'6_Resultados'!M89:S90)/1000</f>
        <v>0</v>
      </c>
      <c r="Q92" s="237" t="s">
        <v>386</v>
      </c>
      <c r="R92" s="235"/>
      <c r="S92" s="234"/>
      <c r="T92" s="175"/>
      <c r="U92" s="175"/>
      <c r="W92" s="222"/>
    </row>
    <row r="93" spans="1:32" ht="18" customHeight="1" x14ac:dyDescent="0.3">
      <c r="A93" s="139"/>
      <c r="B93" s="140"/>
      <c r="C93" s="87"/>
      <c r="D93" s="91"/>
      <c r="E93" s="725"/>
      <c r="F93" s="722" t="s">
        <v>347</v>
      </c>
      <c r="G93" s="722"/>
      <c r="H93" s="236">
        <f>DSUM('3_Fluorados'!$E$11:$N$33,"emisiones",'6_Resultados'!E89:J90)/1000</f>
        <v>0</v>
      </c>
      <c r="I93" s="237" t="s">
        <v>1</v>
      </c>
      <c r="J93" s="234"/>
      <c r="K93" s="234"/>
      <c r="L93" s="234"/>
      <c r="M93" s="725"/>
      <c r="N93" s="722" t="s">
        <v>347</v>
      </c>
      <c r="O93" s="722"/>
      <c r="P93" s="236">
        <f>DSUM('3_Fluorados'!$E$11:$N$33,"emisiones",'6_Resultados'!M89:S90)/1000</f>
        <v>0</v>
      </c>
      <c r="Q93" s="237" t="s">
        <v>1</v>
      </c>
      <c r="R93" s="235"/>
      <c r="S93" s="234"/>
      <c r="T93" s="175"/>
      <c r="U93" s="175"/>
      <c r="W93" s="222"/>
    </row>
    <row r="94" spans="1:32" ht="18" customHeight="1" x14ac:dyDescent="0.3">
      <c r="C94" s="87"/>
      <c r="D94" s="91"/>
      <c r="E94" s="723" t="s">
        <v>312</v>
      </c>
      <c r="F94" s="723"/>
      <c r="G94" s="723"/>
      <c r="H94" s="236">
        <f>SUM(H92:H93)</f>
        <v>0</v>
      </c>
      <c r="I94" s="237" t="s">
        <v>1</v>
      </c>
      <c r="J94" s="234"/>
      <c r="K94" s="234"/>
      <c r="L94" s="234"/>
      <c r="M94" s="723" t="s">
        <v>312</v>
      </c>
      <c r="N94" s="723"/>
      <c r="O94" s="723"/>
      <c r="P94" s="236">
        <f>SUM(P92:S93)</f>
        <v>0</v>
      </c>
      <c r="Q94" s="237" t="s">
        <v>1</v>
      </c>
      <c r="R94" s="235"/>
      <c r="S94" s="234"/>
      <c r="T94" s="175"/>
      <c r="U94" s="175"/>
      <c r="W94" s="222"/>
    </row>
    <row r="95" spans="1:32" ht="5.25" customHeight="1" x14ac:dyDescent="0.3">
      <c r="C95" s="87"/>
      <c r="D95" s="91"/>
      <c r="E95" s="238"/>
      <c r="F95" s="239"/>
      <c r="G95" s="239"/>
      <c r="H95" s="240"/>
      <c r="I95" s="239"/>
      <c r="J95" s="234"/>
      <c r="K95" s="234"/>
      <c r="L95" s="234"/>
      <c r="M95" s="238"/>
      <c r="N95" s="239"/>
      <c r="O95" s="239"/>
      <c r="P95" s="240"/>
      <c r="Q95" s="239"/>
      <c r="R95" s="235"/>
      <c r="S95" s="234"/>
      <c r="T95" s="175"/>
      <c r="U95" s="175"/>
      <c r="W95" s="222"/>
    </row>
    <row r="96" spans="1:32" ht="18" customHeight="1" x14ac:dyDescent="0.3">
      <c r="C96" s="87"/>
      <c r="D96" s="91"/>
      <c r="E96" s="537" t="s">
        <v>252</v>
      </c>
      <c r="F96" s="722" t="s">
        <v>290</v>
      </c>
      <c r="G96" s="722"/>
      <c r="H96" s="236">
        <f>DSUM('4_Electricidad'!$E$19:$J$41,"emisiones",'6_Resultados'!E89:J90)/1000</f>
        <v>0</v>
      </c>
      <c r="I96" s="237" t="s">
        <v>386</v>
      </c>
      <c r="J96" s="234"/>
      <c r="K96" s="234"/>
      <c r="L96" s="234"/>
      <c r="M96" s="537" t="s">
        <v>252</v>
      </c>
      <c r="N96" s="722" t="s">
        <v>290</v>
      </c>
      <c r="O96" s="722"/>
      <c r="P96" s="236">
        <f>DSUM('4_Electricidad'!$E$19:$J$41,"emisiones",'6_Resultados'!M89:S90)/1000</f>
        <v>0</v>
      </c>
      <c r="Q96" s="237" t="s">
        <v>386</v>
      </c>
      <c r="R96" s="235"/>
      <c r="S96" s="234"/>
      <c r="T96" s="175"/>
      <c r="U96" s="175"/>
      <c r="W96" s="222"/>
    </row>
    <row r="97" spans="1:32" s="175" customFormat="1" ht="5.25" customHeight="1" x14ac:dyDescent="0.3">
      <c r="A97" s="31"/>
      <c r="B97" s="29"/>
      <c r="C97" s="87"/>
      <c r="D97" s="91"/>
      <c r="E97" s="238"/>
      <c r="F97" s="238"/>
      <c r="G97" s="238"/>
      <c r="H97" s="241"/>
      <c r="I97" s="238"/>
      <c r="J97" s="234"/>
      <c r="K97" s="234"/>
      <c r="L97" s="234"/>
      <c r="M97" s="238"/>
      <c r="N97" s="238"/>
      <c r="O97" s="238"/>
      <c r="P97" s="241"/>
      <c r="Q97" s="238"/>
      <c r="R97" s="235"/>
      <c r="S97" s="234"/>
      <c r="V97" s="138"/>
      <c r="W97" s="222"/>
      <c r="X97" s="138"/>
      <c r="Y97" s="138"/>
      <c r="Z97" s="138"/>
      <c r="AA97" s="138"/>
      <c r="AB97" s="138"/>
      <c r="AC97" s="138"/>
      <c r="AD97" s="138"/>
      <c r="AE97" s="138"/>
      <c r="AF97" s="138"/>
    </row>
    <row r="98" spans="1:32" s="175" customFormat="1" ht="18" customHeight="1" x14ac:dyDescent="0.3">
      <c r="A98" s="31"/>
      <c r="B98" s="29"/>
      <c r="C98" s="87"/>
      <c r="D98" s="91"/>
      <c r="E98" s="239" t="s">
        <v>87</v>
      </c>
      <c r="F98" s="722"/>
      <c r="G98" s="722"/>
      <c r="H98" s="241">
        <f>IF(ISNUMBER(SUM(H94+H96)),SUM(SUM(H96+H94)),"")</f>
        <v>0</v>
      </c>
      <c r="I98" s="242" t="s">
        <v>2</v>
      </c>
      <c r="J98" s="234"/>
      <c r="K98" s="235"/>
      <c r="L98" s="234"/>
      <c r="M98" s="239" t="s">
        <v>87</v>
      </c>
      <c r="N98" s="722"/>
      <c r="O98" s="722"/>
      <c r="P98" s="241">
        <f>IF(ISNUMBER(SUM(P94+P96)),SUM(SUM(P96+P94)),"")</f>
        <v>0</v>
      </c>
      <c r="Q98" s="242" t="s">
        <v>1</v>
      </c>
      <c r="R98" s="537"/>
      <c r="S98" s="234"/>
      <c r="V98" s="138"/>
      <c r="W98" s="222"/>
      <c r="X98" s="138"/>
      <c r="Y98" s="138"/>
      <c r="Z98" s="138"/>
      <c r="AA98" s="138"/>
      <c r="AB98" s="138"/>
      <c r="AC98" s="138"/>
      <c r="AD98" s="138"/>
      <c r="AE98" s="138"/>
      <c r="AF98" s="138"/>
    </row>
    <row r="99" spans="1:32" s="175" customFormat="1" ht="18" customHeight="1" x14ac:dyDescent="0.3">
      <c r="A99" s="31"/>
      <c r="B99" s="29"/>
      <c r="C99" s="87"/>
      <c r="D99" s="91"/>
      <c r="E99" s="234" t="s">
        <v>344</v>
      </c>
      <c r="F99" s="234"/>
      <c r="G99" s="235"/>
      <c r="H99" s="235"/>
      <c r="I99" s="235"/>
      <c r="J99" s="234"/>
      <c r="K99" s="234"/>
      <c r="L99" s="234"/>
      <c r="M99" s="234" t="s">
        <v>344</v>
      </c>
      <c r="N99" s="234"/>
      <c r="O99" s="235"/>
      <c r="P99" s="235"/>
      <c r="Q99" s="235"/>
      <c r="R99" s="235"/>
      <c r="S99" s="234"/>
      <c r="V99" s="138"/>
      <c r="W99" s="222"/>
      <c r="X99" s="138"/>
      <c r="Y99" s="138"/>
      <c r="Z99" s="138"/>
      <c r="AA99" s="138"/>
      <c r="AB99" s="138"/>
      <c r="AC99" s="138"/>
      <c r="AD99" s="138"/>
      <c r="AE99" s="138"/>
      <c r="AF99" s="138"/>
    </row>
    <row r="100" spans="1:32" s="175" customFormat="1" ht="18" customHeight="1" x14ac:dyDescent="0.3">
      <c r="A100" s="31"/>
      <c r="B100" s="29"/>
      <c r="C100" s="87"/>
      <c r="D100" s="91"/>
      <c r="E100" s="724" t="e">
        <f>Datos!E294</f>
        <v>#N/A</v>
      </c>
      <c r="F100" s="724"/>
      <c r="G100" s="724"/>
      <c r="H100" s="724"/>
      <c r="I100" s="724"/>
      <c r="J100" s="724"/>
      <c r="K100" s="233"/>
      <c r="L100" s="233"/>
      <c r="M100" s="724" t="e">
        <f>Datos!E295</f>
        <v>#N/A</v>
      </c>
      <c r="N100" s="724"/>
      <c r="O100" s="724"/>
      <c r="P100" s="724"/>
      <c r="Q100" s="724"/>
      <c r="R100" s="724"/>
      <c r="S100" s="249"/>
      <c r="V100" s="138"/>
      <c r="W100" s="222"/>
      <c r="X100" s="138"/>
      <c r="Y100" s="138"/>
      <c r="Z100" s="138"/>
      <c r="AA100" s="138"/>
      <c r="AB100" s="138"/>
      <c r="AC100" s="138"/>
      <c r="AD100" s="138"/>
      <c r="AE100" s="138"/>
      <c r="AF100" s="138"/>
    </row>
    <row r="101" spans="1:32" s="175" customFormat="1" ht="9.75" customHeight="1" x14ac:dyDescent="0.3">
      <c r="A101" s="31"/>
      <c r="B101" s="29"/>
      <c r="C101" s="87"/>
      <c r="D101" s="91"/>
      <c r="E101" s="234"/>
      <c r="F101" s="234"/>
      <c r="G101" s="235"/>
      <c r="H101" s="235"/>
      <c r="I101" s="235"/>
      <c r="J101" s="234"/>
      <c r="K101" s="234"/>
      <c r="L101" s="234"/>
      <c r="M101" s="234"/>
      <c r="N101" s="234"/>
      <c r="O101" s="235"/>
      <c r="P101" s="235"/>
      <c r="Q101" s="235"/>
      <c r="R101" s="235"/>
      <c r="S101" s="234"/>
      <c r="V101" s="138"/>
      <c r="W101" s="222"/>
      <c r="X101" s="138"/>
      <c r="Y101" s="138"/>
      <c r="Z101" s="138"/>
      <c r="AA101" s="138"/>
      <c r="AB101" s="138"/>
      <c r="AC101" s="138"/>
      <c r="AD101" s="138"/>
      <c r="AE101" s="138"/>
      <c r="AF101" s="138"/>
    </row>
    <row r="102" spans="1:32" s="175" customFormat="1" ht="18" customHeight="1" x14ac:dyDescent="0.3">
      <c r="A102" s="31"/>
      <c r="B102" s="29"/>
      <c r="C102" s="87"/>
      <c r="D102" s="91"/>
      <c r="E102" s="725" t="s">
        <v>270</v>
      </c>
      <c r="F102" s="722" t="s">
        <v>27</v>
      </c>
      <c r="G102" s="722"/>
      <c r="H102" s="236">
        <f>DSUM('2_Combustibles fósiles'!$E$17:$J$39,"emisiones",'6_Resultados'!E99:J100)/1000</f>
        <v>0</v>
      </c>
      <c r="I102" s="237" t="s">
        <v>386</v>
      </c>
      <c r="J102" s="234"/>
      <c r="K102" s="234"/>
      <c r="L102" s="234"/>
      <c r="M102" s="725" t="s">
        <v>270</v>
      </c>
      <c r="N102" s="722" t="s">
        <v>27</v>
      </c>
      <c r="O102" s="722"/>
      <c r="P102" s="236">
        <f>DSUM('2_Combustibles fósiles'!$E$17:$J$39,"emisiones",'6_Resultados'!M99:S100)/1000</f>
        <v>0</v>
      </c>
      <c r="Q102" s="237" t="s">
        <v>386</v>
      </c>
      <c r="R102" s="235"/>
      <c r="S102" s="234"/>
      <c r="V102" s="138"/>
      <c r="W102" s="222"/>
      <c r="X102" s="138"/>
      <c r="Y102" s="138"/>
      <c r="Z102" s="138"/>
      <c r="AA102" s="138"/>
      <c r="AB102" s="138"/>
      <c r="AC102" s="138"/>
      <c r="AD102" s="138"/>
      <c r="AE102" s="138"/>
      <c r="AF102" s="138"/>
    </row>
    <row r="103" spans="1:32" s="175" customFormat="1" ht="18" customHeight="1" x14ac:dyDescent="0.3">
      <c r="A103" s="31"/>
      <c r="B103" s="29"/>
      <c r="C103" s="87"/>
      <c r="D103" s="43"/>
      <c r="E103" s="725"/>
      <c r="F103" s="722" t="s">
        <v>347</v>
      </c>
      <c r="G103" s="722"/>
      <c r="H103" s="236">
        <f>DSUM('3_Fluorados'!$E$11:$N$33,"emisiones",'6_Resultados'!E99:J100)/1000</f>
        <v>0</v>
      </c>
      <c r="I103" s="237" t="s">
        <v>1</v>
      </c>
      <c r="J103" s="234"/>
      <c r="K103" s="234"/>
      <c r="L103" s="234"/>
      <c r="M103" s="725"/>
      <c r="N103" s="722" t="s">
        <v>347</v>
      </c>
      <c r="O103" s="722"/>
      <c r="P103" s="236">
        <f>DSUM('3_Fluorados'!$E$11:$N$33,"emisiones",'6_Resultados'!M99:S100)/1000</f>
        <v>0</v>
      </c>
      <c r="Q103" s="237" t="s">
        <v>1</v>
      </c>
      <c r="R103" s="235"/>
      <c r="S103" s="234"/>
      <c r="V103" s="138"/>
      <c r="W103" s="222"/>
      <c r="X103" s="138"/>
      <c r="Y103" s="138"/>
      <c r="Z103" s="138"/>
      <c r="AA103" s="138"/>
      <c r="AB103" s="138"/>
      <c r="AC103" s="138"/>
      <c r="AD103" s="138"/>
      <c r="AE103" s="138"/>
      <c r="AF103" s="138"/>
    </row>
    <row r="104" spans="1:32" s="175" customFormat="1" ht="18" customHeight="1" x14ac:dyDescent="0.3">
      <c r="A104" s="31"/>
      <c r="B104" s="29"/>
      <c r="C104" s="87"/>
      <c r="D104" s="43"/>
      <c r="E104" s="723" t="s">
        <v>312</v>
      </c>
      <c r="F104" s="723"/>
      <c r="G104" s="723"/>
      <c r="H104" s="236">
        <f>SUM(H102:H103)</f>
        <v>0</v>
      </c>
      <c r="I104" s="237" t="s">
        <v>1</v>
      </c>
      <c r="J104" s="234"/>
      <c r="K104" s="234"/>
      <c r="L104" s="234"/>
      <c r="M104" s="723" t="s">
        <v>312</v>
      </c>
      <c r="N104" s="723"/>
      <c r="O104" s="723"/>
      <c r="P104" s="236">
        <f>SUM(P102:S103)</f>
        <v>0</v>
      </c>
      <c r="Q104" s="237" t="s">
        <v>1</v>
      </c>
      <c r="R104" s="235"/>
      <c r="S104" s="234"/>
      <c r="V104" s="138"/>
      <c r="W104" s="222"/>
      <c r="X104" s="138"/>
      <c r="Y104" s="138"/>
      <c r="Z104" s="138"/>
      <c r="AA104" s="138"/>
      <c r="AB104" s="138"/>
      <c r="AC104" s="138"/>
      <c r="AD104" s="138"/>
      <c r="AE104" s="138"/>
      <c r="AF104" s="138"/>
    </row>
    <row r="105" spans="1:32" s="175" customFormat="1" ht="5.25" customHeight="1" x14ac:dyDescent="0.3">
      <c r="A105" s="31"/>
      <c r="B105" s="29"/>
      <c r="C105" s="87"/>
      <c r="D105" s="43"/>
      <c r="E105" s="238"/>
      <c r="F105" s="239"/>
      <c r="G105" s="239"/>
      <c r="H105" s="240"/>
      <c r="I105" s="239"/>
      <c r="J105" s="234"/>
      <c r="K105" s="234"/>
      <c r="L105" s="234"/>
      <c r="M105" s="238"/>
      <c r="N105" s="239"/>
      <c r="O105" s="239"/>
      <c r="P105" s="240"/>
      <c r="Q105" s="239"/>
      <c r="R105" s="235"/>
      <c r="S105" s="234"/>
      <c r="V105" s="138"/>
      <c r="W105" s="222"/>
      <c r="X105" s="138"/>
      <c r="Y105" s="138"/>
      <c r="Z105" s="138"/>
      <c r="AA105" s="138"/>
      <c r="AB105" s="138"/>
      <c r="AC105" s="138"/>
      <c r="AD105" s="138"/>
      <c r="AE105" s="138"/>
      <c r="AF105" s="138"/>
    </row>
    <row r="106" spans="1:32" s="175" customFormat="1" ht="18" customHeight="1" x14ac:dyDescent="0.3">
      <c r="A106" s="31"/>
      <c r="B106" s="29"/>
      <c r="C106" s="87"/>
      <c r="D106" s="43"/>
      <c r="E106" s="537" t="s">
        <v>252</v>
      </c>
      <c r="F106" s="722" t="s">
        <v>290</v>
      </c>
      <c r="G106" s="722"/>
      <c r="H106" s="236">
        <f>DSUM('4_Electricidad'!$E$19:$J$41,"emisiones",'6_Resultados'!E99:J100)/1000</f>
        <v>0</v>
      </c>
      <c r="I106" s="237" t="s">
        <v>386</v>
      </c>
      <c r="J106" s="234"/>
      <c r="K106" s="234"/>
      <c r="L106" s="234"/>
      <c r="M106" s="537" t="s">
        <v>252</v>
      </c>
      <c r="N106" s="722" t="s">
        <v>290</v>
      </c>
      <c r="O106" s="722"/>
      <c r="P106" s="236">
        <f>DSUM('4_Electricidad'!$E$19:$J$41,"emisiones",'6_Resultados'!M99:S100)/1000</f>
        <v>0</v>
      </c>
      <c r="Q106" s="237" t="s">
        <v>386</v>
      </c>
      <c r="R106" s="235"/>
      <c r="S106" s="234"/>
      <c r="V106" s="138"/>
      <c r="W106" s="222"/>
      <c r="X106" s="138"/>
      <c r="Y106" s="138"/>
      <c r="Z106" s="138"/>
      <c r="AA106" s="138"/>
      <c r="AB106" s="138"/>
      <c r="AC106" s="138"/>
      <c r="AD106" s="138"/>
      <c r="AE106" s="138"/>
      <c r="AF106" s="138"/>
    </row>
    <row r="107" spans="1:32" s="175" customFormat="1" ht="5.25" customHeight="1" x14ac:dyDescent="0.3">
      <c r="A107" s="31"/>
      <c r="B107" s="29"/>
      <c r="C107" s="87"/>
      <c r="D107" s="43"/>
      <c r="E107" s="238"/>
      <c r="F107" s="238"/>
      <c r="G107" s="238"/>
      <c r="H107" s="241"/>
      <c r="I107" s="238"/>
      <c r="J107" s="234"/>
      <c r="K107" s="234"/>
      <c r="L107" s="234"/>
      <c r="M107" s="238"/>
      <c r="N107" s="238"/>
      <c r="O107" s="238"/>
      <c r="P107" s="241"/>
      <c r="Q107" s="238"/>
      <c r="R107" s="235"/>
      <c r="S107" s="234"/>
      <c r="V107" s="138"/>
      <c r="W107" s="222"/>
      <c r="X107" s="138"/>
      <c r="Y107" s="138"/>
      <c r="Z107" s="138"/>
      <c r="AA107" s="138"/>
      <c r="AB107" s="138"/>
      <c r="AC107" s="138"/>
      <c r="AD107" s="138"/>
      <c r="AE107" s="138"/>
      <c r="AF107" s="138"/>
    </row>
    <row r="108" spans="1:32" s="175" customFormat="1" ht="18" customHeight="1" x14ac:dyDescent="0.3">
      <c r="A108" s="31"/>
      <c r="B108" s="29"/>
      <c r="C108" s="87"/>
      <c r="D108" s="43"/>
      <c r="E108" s="239" t="s">
        <v>87</v>
      </c>
      <c r="F108" s="722"/>
      <c r="G108" s="722"/>
      <c r="H108" s="241">
        <f>IF(ISNUMBER(SUM(H104+H106)),SUM(SUM(H106+H104)),"")</f>
        <v>0</v>
      </c>
      <c r="I108" s="242" t="s">
        <v>1</v>
      </c>
      <c r="J108" s="234"/>
      <c r="K108" s="235"/>
      <c r="L108" s="234"/>
      <c r="M108" s="239" t="s">
        <v>87</v>
      </c>
      <c r="N108" s="722"/>
      <c r="O108" s="722"/>
      <c r="P108" s="241">
        <f>IF(ISNUMBER(SUM(P104+P106)),SUM(SUM(P106+P104)),"")</f>
        <v>0</v>
      </c>
      <c r="Q108" s="242" t="s">
        <v>1</v>
      </c>
      <c r="R108" s="537"/>
      <c r="S108" s="234"/>
      <c r="V108" s="138"/>
      <c r="W108" s="222"/>
      <c r="X108" s="138"/>
      <c r="Y108" s="138"/>
      <c r="Z108" s="138"/>
      <c r="AA108" s="138"/>
      <c r="AB108" s="138"/>
      <c r="AC108" s="138"/>
      <c r="AD108" s="138"/>
      <c r="AE108" s="138"/>
      <c r="AF108" s="138"/>
    </row>
    <row r="109" spans="1:32" s="175" customFormat="1" ht="18" customHeight="1" x14ac:dyDescent="0.3">
      <c r="A109" s="31"/>
      <c r="B109" s="29"/>
      <c r="C109" s="87"/>
      <c r="D109" s="43"/>
      <c r="E109" s="234" t="s">
        <v>344</v>
      </c>
      <c r="F109" s="234"/>
      <c r="G109" s="235"/>
      <c r="H109" s="235"/>
      <c r="I109" s="235"/>
      <c r="J109" s="234"/>
      <c r="K109" s="234"/>
      <c r="L109" s="234"/>
      <c r="M109" s="234" t="s">
        <v>344</v>
      </c>
      <c r="N109" s="234"/>
      <c r="O109" s="235"/>
      <c r="P109" s="235"/>
      <c r="Q109" s="235"/>
      <c r="R109" s="235"/>
      <c r="S109" s="234"/>
      <c r="V109" s="138"/>
      <c r="W109" s="222"/>
      <c r="X109" s="138"/>
      <c r="Y109" s="138"/>
      <c r="Z109" s="138"/>
      <c r="AA109" s="138"/>
      <c r="AB109" s="138"/>
      <c r="AC109" s="138"/>
      <c r="AD109" s="138"/>
      <c r="AE109" s="138"/>
      <c r="AF109" s="138"/>
    </row>
    <row r="110" spans="1:32" s="175" customFormat="1" ht="18" customHeight="1" x14ac:dyDescent="0.3">
      <c r="A110" s="31"/>
      <c r="B110" s="29"/>
      <c r="C110" s="87"/>
      <c r="D110" s="43"/>
      <c r="E110" s="724" t="e">
        <f>Datos!E296</f>
        <v>#N/A</v>
      </c>
      <c r="F110" s="724"/>
      <c r="G110" s="724"/>
      <c r="H110" s="724"/>
      <c r="I110" s="724"/>
      <c r="J110" s="724"/>
      <c r="K110" s="233"/>
      <c r="L110" s="233"/>
      <c r="M110" s="724" t="e">
        <f>Datos!E297</f>
        <v>#N/A</v>
      </c>
      <c r="N110" s="724"/>
      <c r="O110" s="724"/>
      <c r="P110" s="724"/>
      <c r="Q110" s="724"/>
      <c r="R110" s="724"/>
      <c r="S110" s="249"/>
      <c r="V110" s="138"/>
      <c r="W110" s="222"/>
      <c r="X110" s="138"/>
      <c r="Y110" s="138"/>
      <c r="Z110" s="138"/>
      <c r="AA110" s="138"/>
      <c r="AB110" s="138"/>
      <c r="AC110" s="138"/>
      <c r="AD110" s="138"/>
      <c r="AE110" s="138"/>
      <c r="AF110" s="138"/>
    </row>
    <row r="111" spans="1:32" s="175" customFormat="1" ht="9.75" customHeight="1" x14ac:dyDescent="0.3">
      <c r="A111" s="31"/>
      <c r="B111" s="29"/>
      <c r="C111" s="87"/>
      <c r="D111" s="43"/>
      <c r="E111" s="234"/>
      <c r="F111" s="234"/>
      <c r="G111" s="235"/>
      <c r="H111" s="235"/>
      <c r="I111" s="235"/>
      <c r="J111" s="234"/>
      <c r="K111" s="234"/>
      <c r="L111" s="234"/>
      <c r="M111" s="234"/>
      <c r="N111" s="234"/>
      <c r="O111" s="235"/>
      <c r="P111" s="235"/>
      <c r="Q111" s="235"/>
      <c r="R111" s="235"/>
      <c r="S111" s="234"/>
      <c r="V111" s="138"/>
      <c r="W111" s="222"/>
      <c r="X111" s="138"/>
      <c r="Y111" s="138"/>
      <c r="Z111" s="138"/>
      <c r="AA111" s="138"/>
      <c r="AB111" s="138"/>
      <c r="AC111" s="138"/>
      <c r="AD111" s="138"/>
      <c r="AE111" s="138"/>
      <c r="AF111" s="138"/>
    </row>
    <row r="112" spans="1:32" s="175" customFormat="1" ht="18" customHeight="1" x14ac:dyDescent="0.3">
      <c r="A112" s="31"/>
      <c r="B112" s="29"/>
      <c r="C112" s="87"/>
      <c r="D112" s="43"/>
      <c r="E112" s="725" t="s">
        <v>270</v>
      </c>
      <c r="F112" s="722" t="s">
        <v>27</v>
      </c>
      <c r="G112" s="722"/>
      <c r="H112" s="236">
        <f>DSUM('2_Combustibles fósiles'!$E$17:$J$39,"emisiones",'6_Resultados'!E109:J110)/1000</f>
        <v>0</v>
      </c>
      <c r="I112" s="237" t="s">
        <v>386</v>
      </c>
      <c r="J112" s="234"/>
      <c r="K112" s="234"/>
      <c r="L112" s="234"/>
      <c r="M112" s="725" t="s">
        <v>270</v>
      </c>
      <c r="N112" s="722" t="s">
        <v>27</v>
      </c>
      <c r="O112" s="722"/>
      <c r="P112" s="236">
        <f>DSUM('2_Combustibles fósiles'!$E$17:$J$39,"emisiones",'6_Resultados'!M109:S110)/1000</f>
        <v>0</v>
      </c>
      <c r="Q112" s="237" t="s">
        <v>386</v>
      </c>
      <c r="R112" s="235"/>
      <c r="S112" s="234"/>
      <c r="V112" s="138"/>
      <c r="W112" s="222"/>
      <c r="X112" s="138"/>
      <c r="Y112" s="138"/>
      <c r="Z112" s="138"/>
      <c r="AA112" s="138"/>
      <c r="AB112" s="138"/>
      <c r="AC112" s="138"/>
      <c r="AD112" s="138"/>
      <c r="AE112" s="138"/>
      <c r="AF112" s="138"/>
    </row>
    <row r="113" spans="1:32" s="175" customFormat="1" ht="18" customHeight="1" x14ac:dyDescent="0.3">
      <c r="A113" s="31"/>
      <c r="B113" s="29"/>
      <c r="C113" s="87"/>
      <c r="D113" s="43"/>
      <c r="E113" s="725"/>
      <c r="F113" s="722" t="s">
        <v>347</v>
      </c>
      <c r="G113" s="722"/>
      <c r="H113" s="236">
        <f>DSUM('3_Fluorados'!$E$11:$N$33,"emisiones",'6_Resultados'!E109:J110)/1000</f>
        <v>0</v>
      </c>
      <c r="I113" s="237" t="s">
        <v>1</v>
      </c>
      <c r="J113" s="234"/>
      <c r="K113" s="234"/>
      <c r="L113" s="234"/>
      <c r="M113" s="725"/>
      <c r="N113" s="722" t="s">
        <v>347</v>
      </c>
      <c r="O113" s="722"/>
      <c r="P113" s="236">
        <f>DSUM('3_Fluorados'!$E$11:$N$33,"emisiones",'6_Resultados'!M109:S110)/1000</f>
        <v>0</v>
      </c>
      <c r="Q113" s="237" t="s">
        <v>1</v>
      </c>
      <c r="R113" s="235"/>
      <c r="S113" s="234"/>
      <c r="V113" s="138"/>
      <c r="W113" s="222"/>
      <c r="X113" s="138"/>
      <c r="Y113" s="138"/>
      <c r="Z113" s="138"/>
      <c r="AA113" s="138"/>
      <c r="AB113" s="138"/>
      <c r="AC113" s="138"/>
      <c r="AD113" s="138"/>
      <c r="AE113" s="138"/>
      <c r="AF113" s="138"/>
    </row>
    <row r="114" spans="1:32" s="175" customFormat="1" ht="18" customHeight="1" x14ac:dyDescent="0.3">
      <c r="A114" s="31"/>
      <c r="B114" s="29"/>
      <c r="C114" s="141"/>
      <c r="D114" s="43"/>
      <c r="E114" s="723" t="s">
        <v>312</v>
      </c>
      <c r="F114" s="723"/>
      <c r="G114" s="723"/>
      <c r="H114" s="236">
        <f>SUM(H112:H113)</f>
        <v>0</v>
      </c>
      <c r="I114" s="237" t="s">
        <v>1</v>
      </c>
      <c r="J114" s="234"/>
      <c r="K114" s="234"/>
      <c r="L114" s="234"/>
      <c r="M114" s="723" t="s">
        <v>312</v>
      </c>
      <c r="N114" s="723"/>
      <c r="O114" s="723"/>
      <c r="P114" s="236">
        <f>SUM(P112:S113)</f>
        <v>0</v>
      </c>
      <c r="Q114" s="237" t="s">
        <v>1</v>
      </c>
      <c r="R114" s="235"/>
      <c r="S114" s="234"/>
      <c r="V114" s="138"/>
      <c r="W114" s="222"/>
      <c r="X114" s="138"/>
      <c r="Y114" s="138"/>
      <c r="Z114" s="138"/>
      <c r="AA114" s="138"/>
      <c r="AB114" s="138"/>
      <c r="AC114" s="138"/>
      <c r="AD114" s="138"/>
      <c r="AE114" s="138"/>
      <c r="AF114" s="138"/>
    </row>
    <row r="115" spans="1:32" s="175" customFormat="1" ht="5.25" customHeight="1" x14ac:dyDescent="0.3">
      <c r="A115" s="31"/>
      <c r="B115" s="29"/>
      <c r="C115" s="141"/>
      <c r="D115" s="43"/>
      <c r="E115" s="238"/>
      <c r="F115" s="239"/>
      <c r="G115" s="239"/>
      <c r="H115" s="240"/>
      <c r="I115" s="239"/>
      <c r="J115" s="234"/>
      <c r="K115" s="234"/>
      <c r="L115" s="234"/>
      <c r="M115" s="238"/>
      <c r="N115" s="239"/>
      <c r="O115" s="239"/>
      <c r="P115" s="240"/>
      <c r="Q115" s="239"/>
      <c r="R115" s="235"/>
      <c r="S115" s="234"/>
      <c r="V115" s="138"/>
      <c r="W115" s="222"/>
      <c r="X115" s="138"/>
      <c r="Y115" s="138"/>
      <c r="Z115" s="138"/>
      <c r="AA115" s="138"/>
      <c r="AB115" s="138"/>
      <c r="AC115" s="138"/>
      <c r="AD115" s="138"/>
      <c r="AE115" s="138"/>
      <c r="AF115" s="138"/>
    </row>
    <row r="116" spans="1:32" s="175" customFormat="1" ht="18" customHeight="1" x14ac:dyDescent="0.3">
      <c r="A116" s="31"/>
      <c r="B116" s="29"/>
      <c r="C116" s="141"/>
      <c r="D116" s="43"/>
      <c r="E116" s="537" t="s">
        <v>252</v>
      </c>
      <c r="F116" s="722" t="s">
        <v>290</v>
      </c>
      <c r="G116" s="722"/>
      <c r="H116" s="236">
        <f>DSUM('4_Electricidad'!$E$19:$J$41,"emisiones",'6_Resultados'!E109:J110)/1000</f>
        <v>0</v>
      </c>
      <c r="I116" s="237" t="s">
        <v>386</v>
      </c>
      <c r="J116" s="234"/>
      <c r="K116" s="234"/>
      <c r="L116" s="234"/>
      <c r="M116" s="537" t="s">
        <v>252</v>
      </c>
      <c r="N116" s="722" t="s">
        <v>290</v>
      </c>
      <c r="O116" s="722"/>
      <c r="P116" s="236">
        <f>DSUM('4_Electricidad'!$E$19:$J$41,"emisiones",'6_Resultados'!M109:S110)/1000</f>
        <v>0</v>
      </c>
      <c r="Q116" s="237" t="s">
        <v>386</v>
      </c>
      <c r="R116" s="235"/>
      <c r="S116" s="234"/>
      <c r="V116" s="138"/>
      <c r="W116" s="222"/>
      <c r="X116" s="138"/>
      <c r="Y116" s="138"/>
      <c r="Z116" s="138"/>
      <c r="AA116" s="138"/>
      <c r="AB116" s="138"/>
      <c r="AC116" s="138"/>
      <c r="AD116" s="138"/>
      <c r="AE116" s="138"/>
      <c r="AF116" s="138"/>
    </row>
    <row r="117" spans="1:32" s="175" customFormat="1" ht="5.25" customHeight="1" x14ac:dyDescent="0.3">
      <c r="A117" s="31"/>
      <c r="B117" s="29"/>
      <c r="C117" s="141"/>
      <c r="D117" s="43"/>
      <c r="E117" s="238"/>
      <c r="F117" s="238"/>
      <c r="G117" s="238"/>
      <c r="H117" s="241"/>
      <c r="I117" s="238"/>
      <c r="J117" s="234"/>
      <c r="K117" s="234"/>
      <c r="L117" s="234"/>
      <c r="M117" s="238"/>
      <c r="N117" s="238"/>
      <c r="O117" s="238"/>
      <c r="P117" s="241"/>
      <c r="Q117" s="238"/>
      <c r="R117" s="235"/>
      <c r="S117" s="234"/>
      <c r="V117" s="138"/>
      <c r="W117" s="222"/>
      <c r="X117" s="138"/>
      <c r="Y117" s="138"/>
      <c r="Z117" s="138"/>
      <c r="AA117" s="138"/>
      <c r="AB117" s="138"/>
      <c r="AC117" s="138"/>
      <c r="AD117" s="138"/>
      <c r="AE117" s="138"/>
      <c r="AF117" s="138"/>
    </row>
    <row r="118" spans="1:32" s="175" customFormat="1" ht="18" customHeight="1" x14ac:dyDescent="0.3">
      <c r="A118" s="31"/>
      <c r="B118" s="29"/>
      <c r="C118" s="141"/>
      <c r="D118" s="43"/>
      <c r="E118" s="239" t="s">
        <v>87</v>
      </c>
      <c r="F118" s="722"/>
      <c r="G118" s="722"/>
      <c r="H118" s="241">
        <f>IF(ISNUMBER(SUM(H114+H116)),SUM(SUM(H116+H114)),"")</f>
        <v>0</v>
      </c>
      <c r="I118" s="242" t="s">
        <v>1</v>
      </c>
      <c r="J118" s="234"/>
      <c r="K118" s="235"/>
      <c r="L118" s="234"/>
      <c r="M118" s="239" t="s">
        <v>87</v>
      </c>
      <c r="N118" s="722"/>
      <c r="O118" s="722"/>
      <c r="P118" s="241">
        <f>IF(ISNUMBER(SUM(P114+P116)),SUM(SUM(P116+P114)),"")</f>
        <v>0</v>
      </c>
      <c r="Q118" s="242" t="s">
        <v>1</v>
      </c>
      <c r="R118" s="537"/>
      <c r="S118" s="234"/>
      <c r="V118" s="138"/>
      <c r="W118" s="222"/>
      <c r="X118" s="138"/>
      <c r="Y118" s="138"/>
      <c r="Z118" s="138"/>
      <c r="AA118" s="138"/>
      <c r="AB118" s="138"/>
      <c r="AC118" s="138"/>
      <c r="AD118" s="138"/>
      <c r="AE118" s="138"/>
      <c r="AF118" s="138"/>
    </row>
    <row r="119" spans="1:32" s="175" customFormat="1" ht="18" customHeight="1" x14ac:dyDescent="0.3">
      <c r="A119" s="31"/>
      <c r="B119" s="29"/>
      <c r="C119" s="141"/>
      <c r="D119" s="43"/>
      <c r="E119" s="234" t="s">
        <v>344</v>
      </c>
      <c r="F119" s="234"/>
      <c r="G119" s="235"/>
      <c r="H119" s="235"/>
      <c r="I119" s="235"/>
      <c r="J119" s="234"/>
      <c r="K119" s="234"/>
      <c r="L119" s="234"/>
      <c r="M119" s="234" t="s">
        <v>344</v>
      </c>
      <c r="N119" s="234"/>
      <c r="O119" s="235"/>
      <c r="P119" s="235"/>
      <c r="Q119" s="235"/>
      <c r="R119" s="235"/>
      <c r="S119" s="234"/>
      <c r="V119" s="138"/>
      <c r="W119" s="222"/>
      <c r="X119" s="138"/>
      <c r="Y119" s="138"/>
      <c r="Z119" s="138"/>
      <c r="AA119" s="138"/>
      <c r="AB119" s="138"/>
      <c r="AC119" s="138"/>
      <c r="AD119" s="138"/>
      <c r="AE119" s="138"/>
      <c r="AF119" s="138"/>
    </row>
    <row r="120" spans="1:32" s="175" customFormat="1" ht="18" customHeight="1" x14ac:dyDescent="0.3">
      <c r="A120" s="31"/>
      <c r="B120" s="29"/>
      <c r="C120" s="141"/>
      <c r="D120" s="43"/>
      <c r="E120" s="724" t="e">
        <f>Datos!E298</f>
        <v>#N/A</v>
      </c>
      <c r="F120" s="724"/>
      <c r="G120" s="724"/>
      <c r="H120" s="724"/>
      <c r="I120" s="724"/>
      <c r="J120" s="724"/>
      <c r="K120" s="233"/>
      <c r="L120" s="233"/>
      <c r="M120" s="724" t="e">
        <f>Datos!E299</f>
        <v>#N/A</v>
      </c>
      <c r="N120" s="724"/>
      <c r="O120" s="724"/>
      <c r="P120" s="724"/>
      <c r="Q120" s="724"/>
      <c r="R120" s="724"/>
      <c r="S120" s="249"/>
      <c r="V120" s="138"/>
      <c r="W120" s="222"/>
      <c r="X120" s="138"/>
      <c r="Y120" s="138"/>
      <c r="Z120" s="138"/>
      <c r="AA120" s="138"/>
      <c r="AB120" s="138"/>
      <c r="AC120" s="138"/>
      <c r="AD120" s="138"/>
      <c r="AE120" s="138"/>
      <c r="AF120" s="138"/>
    </row>
    <row r="121" spans="1:32" s="175" customFormat="1" ht="9.75" customHeight="1" x14ac:dyDescent="0.3">
      <c r="A121" s="31"/>
      <c r="B121" s="29"/>
      <c r="C121" s="141"/>
      <c r="D121" s="43"/>
      <c r="E121" s="234"/>
      <c r="F121" s="234"/>
      <c r="G121" s="235"/>
      <c r="H121" s="235"/>
      <c r="I121" s="235"/>
      <c r="J121" s="234"/>
      <c r="K121" s="234"/>
      <c r="L121" s="234"/>
      <c r="M121" s="234"/>
      <c r="N121" s="234"/>
      <c r="O121" s="235"/>
      <c r="P121" s="235"/>
      <c r="Q121" s="235"/>
      <c r="R121" s="235"/>
      <c r="S121" s="234"/>
      <c r="V121" s="138"/>
      <c r="W121" s="222"/>
      <c r="X121" s="138"/>
      <c r="Y121" s="138"/>
      <c r="Z121" s="138"/>
      <c r="AA121" s="138"/>
      <c r="AB121" s="138"/>
      <c r="AC121" s="138"/>
      <c r="AD121" s="138"/>
      <c r="AE121" s="138"/>
      <c r="AF121" s="138"/>
    </row>
    <row r="122" spans="1:32" s="175" customFormat="1" ht="18" customHeight="1" x14ac:dyDescent="0.3">
      <c r="A122" s="31"/>
      <c r="B122" s="29"/>
      <c r="C122" s="141"/>
      <c r="D122" s="43"/>
      <c r="E122" s="725" t="s">
        <v>270</v>
      </c>
      <c r="F122" s="722" t="s">
        <v>27</v>
      </c>
      <c r="G122" s="722"/>
      <c r="H122" s="236">
        <f>DSUM('2_Combustibles fósiles'!$E$17:$J$39,"emisiones",'6_Resultados'!E119:J120)/1000</f>
        <v>0</v>
      </c>
      <c r="I122" s="237" t="s">
        <v>386</v>
      </c>
      <c r="J122" s="234"/>
      <c r="K122" s="234"/>
      <c r="L122" s="234"/>
      <c r="M122" s="725" t="s">
        <v>270</v>
      </c>
      <c r="N122" s="722" t="s">
        <v>27</v>
      </c>
      <c r="O122" s="722"/>
      <c r="P122" s="236">
        <f>DSUM('2_Combustibles fósiles'!$E$17:$J$39,"emisiones",'6_Resultados'!M119:S120)/1000</f>
        <v>0</v>
      </c>
      <c r="Q122" s="237" t="s">
        <v>386</v>
      </c>
      <c r="R122" s="235"/>
      <c r="S122" s="234"/>
      <c r="V122" s="138"/>
      <c r="W122" s="222"/>
      <c r="X122" s="138"/>
      <c r="Y122" s="138"/>
      <c r="Z122" s="138"/>
      <c r="AA122" s="138"/>
      <c r="AB122" s="138"/>
      <c r="AC122" s="138"/>
      <c r="AD122" s="138"/>
      <c r="AE122" s="138"/>
      <c r="AF122" s="138"/>
    </row>
    <row r="123" spans="1:32" s="175" customFormat="1" ht="18" customHeight="1" x14ac:dyDescent="0.3">
      <c r="A123" s="31"/>
      <c r="B123" s="29"/>
      <c r="C123" s="141"/>
      <c r="D123" s="43"/>
      <c r="E123" s="725"/>
      <c r="F123" s="722" t="s">
        <v>347</v>
      </c>
      <c r="G123" s="722"/>
      <c r="H123" s="236">
        <f>DSUM('3_Fluorados'!$E$11:$N$33,"emisiones",'6_Resultados'!E119:J120)/1000</f>
        <v>0</v>
      </c>
      <c r="I123" s="237" t="s">
        <v>1</v>
      </c>
      <c r="J123" s="234"/>
      <c r="K123" s="234"/>
      <c r="L123" s="234"/>
      <c r="M123" s="725"/>
      <c r="N123" s="722" t="s">
        <v>347</v>
      </c>
      <c r="O123" s="722"/>
      <c r="P123" s="236">
        <f>DSUM('3_Fluorados'!$E$11:$N$33,"emisiones",'6_Resultados'!M119:S120)/1000</f>
        <v>0</v>
      </c>
      <c r="Q123" s="237" t="s">
        <v>1</v>
      </c>
      <c r="R123" s="235"/>
      <c r="S123" s="234"/>
      <c r="V123" s="138"/>
      <c r="W123" s="222"/>
      <c r="X123" s="138"/>
      <c r="Y123" s="138"/>
      <c r="Z123" s="138"/>
      <c r="AA123" s="138"/>
      <c r="AB123" s="138"/>
      <c r="AC123" s="138"/>
      <c r="AD123" s="138"/>
      <c r="AE123" s="138"/>
      <c r="AF123" s="138"/>
    </row>
    <row r="124" spans="1:32" s="175" customFormat="1" ht="18" customHeight="1" x14ac:dyDescent="0.3">
      <c r="A124" s="31"/>
      <c r="B124" s="29"/>
      <c r="C124" s="141"/>
      <c r="D124" s="43"/>
      <c r="E124" s="723" t="s">
        <v>312</v>
      </c>
      <c r="F124" s="723"/>
      <c r="G124" s="723"/>
      <c r="H124" s="236">
        <f>SUM(H122:H123)</f>
        <v>0</v>
      </c>
      <c r="I124" s="237" t="s">
        <v>1</v>
      </c>
      <c r="J124" s="234"/>
      <c r="K124" s="234"/>
      <c r="L124" s="234"/>
      <c r="M124" s="723" t="s">
        <v>312</v>
      </c>
      <c r="N124" s="723"/>
      <c r="O124" s="723"/>
      <c r="P124" s="236">
        <f>SUM(P122:S123)</f>
        <v>0</v>
      </c>
      <c r="Q124" s="237" t="s">
        <v>1</v>
      </c>
      <c r="R124" s="235"/>
      <c r="S124" s="234"/>
      <c r="V124" s="138"/>
      <c r="W124" s="222"/>
      <c r="X124" s="138"/>
      <c r="Y124" s="138"/>
      <c r="Z124" s="138"/>
      <c r="AA124" s="138"/>
      <c r="AB124" s="138"/>
      <c r="AC124" s="138"/>
      <c r="AD124" s="138"/>
      <c r="AE124" s="138"/>
      <c r="AF124" s="138"/>
    </row>
    <row r="125" spans="1:32" s="175" customFormat="1" ht="5.25" customHeight="1" x14ac:dyDescent="0.3">
      <c r="A125" s="31"/>
      <c r="B125" s="29"/>
      <c r="C125" s="141"/>
      <c r="D125" s="43"/>
      <c r="E125" s="238"/>
      <c r="F125" s="239"/>
      <c r="G125" s="239"/>
      <c r="H125" s="240"/>
      <c r="I125" s="239"/>
      <c r="J125" s="234"/>
      <c r="K125" s="234"/>
      <c r="L125" s="234"/>
      <c r="M125" s="238"/>
      <c r="N125" s="239"/>
      <c r="O125" s="239"/>
      <c r="P125" s="240"/>
      <c r="Q125" s="239"/>
      <c r="R125" s="235"/>
      <c r="S125" s="234"/>
      <c r="V125" s="138"/>
      <c r="W125" s="222"/>
      <c r="X125" s="138"/>
      <c r="Y125" s="138"/>
      <c r="Z125" s="138"/>
      <c r="AA125" s="138"/>
      <c r="AB125" s="138"/>
      <c r="AC125" s="138"/>
      <c r="AD125" s="138"/>
      <c r="AE125" s="138"/>
      <c r="AF125" s="138"/>
    </row>
    <row r="126" spans="1:32" s="175" customFormat="1" ht="18" customHeight="1" x14ac:dyDescent="0.3">
      <c r="A126" s="31"/>
      <c r="B126" s="29"/>
      <c r="C126" s="141"/>
      <c r="D126" s="43"/>
      <c r="E126" s="537" t="s">
        <v>252</v>
      </c>
      <c r="F126" s="722" t="s">
        <v>290</v>
      </c>
      <c r="G126" s="722"/>
      <c r="H126" s="236">
        <f>DSUM('4_Electricidad'!$E$19:$J$41,"emisiones",'6_Resultados'!E119:J120)/1000</f>
        <v>0</v>
      </c>
      <c r="I126" s="237" t="s">
        <v>386</v>
      </c>
      <c r="J126" s="234"/>
      <c r="K126" s="234"/>
      <c r="L126" s="234"/>
      <c r="M126" s="537" t="s">
        <v>252</v>
      </c>
      <c r="N126" s="722" t="s">
        <v>290</v>
      </c>
      <c r="O126" s="722"/>
      <c r="P126" s="236">
        <f>DSUM('4_Electricidad'!$E$19:$J$41,"emisiones",'6_Resultados'!M119:S120)/1000</f>
        <v>0</v>
      </c>
      <c r="Q126" s="237" t="s">
        <v>386</v>
      </c>
      <c r="R126" s="235"/>
      <c r="S126" s="234"/>
      <c r="V126" s="138"/>
      <c r="W126" s="222"/>
      <c r="X126" s="138"/>
      <c r="Y126" s="138"/>
      <c r="Z126" s="138"/>
      <c r="AA126" s="138"/>
      <c r="AB126" s="138"/>
      <c r="AC126" s="138"/>
      <c r="AD126" s="138"/>
      <c r="AE126" s="138"/>
      <c r="AF126" s="138"/>
    </row>
    <row r="127" spans="1:32" s="175" customFormat="1" ht="5.25" customHeight="1" x14ac:dyDescent="0.3">
      <c r="A127" s="31"/>
      <c r="B127" s="29"/>
      <c r="C127" s="141"/>
      <c r="D127" s="43"/>
      <c r="E127" s="238"/>
      <c r="F127" s="238"/>
      <c r="G127" s="238"/>
      <c r="H127" s="241"/>
      <c r="I127" s="238"/>
      <c r="J127" s="234"/>
      <c r="K127" s="234"/>
      <c r="L127" s="234"/>
      <c r="M127" s="238"/>
      <c r="N127" s="238"/>
      <c r="O127" s="238"/>
      <c r="P127" s="241"/>
      <c r="Q127" s="238"/>
      <c r="R127" s="235"/>
      <c r="S127" s="234"/>
      <c r="V127" s="138"/>
      <c r="W127" s="222"/>
      <c r="X127" s="138"/>
      <c r="Y127" s="138"/>
      <c r="Z127" s="138"/>
      <c r="AA127" s="138"/>
      <c r="AB127" s="138"/>
      <c r="AC127" s="138"/>
      <c r="AD127" s="138"/>
      <c r="AE127" s="138"/>
      <c r="AF127" s="138"/>
    </row>
    <row r="128" spans="1:32" s="175" customFormat="1" ht="18" customHeight="1" x14ac:dyDescent="0.3">
      <c r="A128" s="31"/>
      <c r="B128" s="29"/>
      <c r="C128" s="141"/>
      <c r="D128" s="43"/>
      <c r="E128" s="239" t="s">
        <v>87</v>
      </c>
      <c r="F128" s="722"/>
      <c r="G128" s="722"/>
      <c r="H128" s="241">
        <f>IF(ISNUMBER(SUM(H124+H126)),SUM(SUM(H126+H124)),"")</f>
        <v>0</v>
      </c>
      <c r="I128" s="242" t="s">
        <v>1</v>
      </c>
      <c r="J128" s="234"/>
      <c r="K128" s="235"/>
      <c r="L128" s="234"/>
      <c r="M128" s="239" t="s">
        <v>87</v>
      </c>
      <c r="N128" s="722"/>
      <c r="O128" s="722"/>
      <c r="P128" s="241">
        <f>IF(ISNUMBER(SUM(P124+P126)),SUM(SUM(P126+P124)),"")</f>
        <v>0</v>
      </c>
      <c r="Q128" s="242" t="s">
        <v>1</v>
      </c>
      <c r="R128" s="537"/>
      <c r="S128" s="234"/>
      <c r="V128" s="138"/>
      <c r="W128" s="222"/>
      <c r="X128" s="138"/>
      <c r="Y128" s="138"/>
      <c r="Z128" s="138"/>
      <c r="AA128" s="138"/>
      <c r="AB128" s="138"/>
      <c r="AC128" s="138"/>
      <c r="AD128" s="138"/>
      <c r="AE128" s="138"/>
      <c r="AF128" s="138"/>
    </row>
    <row r="129" spans="1:32" s="175" customFormat="1" ht="18" customHeight="1" x14ac:dyDescent="0.3">
      <c r="A129" s="31"/>
      <c r="B129" s="29"/>
      <c r="C129" s="141"/>
      <c r="D129" s="43"/>
      <c r="E129" s="234" t="s">
        <v>344</v>
      </c>
      <c r="F129" s="234"/>
      <c r="G129" s="235"/>
      <c r="H129" s="235"/>
      <c r="I129" s="235"/>
      <c r="J129" s="234"/>
      <c r="K129" s="234"/>
      <c r="L129" s="234"/>
      <c r="M129" s="234" t="s">
        <v>344</v>
      </c>
      <c r="N129" s="234"/>
      <c r="O129" s="235"/>
      <c r="P129" s="235"/>
      <c r="Q129" s="235"/>
      <c r="R129" s="235"/>
      <c r="S129" s="234"/>
      <c r="V129" s="138"/>
      <c r="W129" s="222"/>
      <c r="X129" s="138"/>
      <c r="Y129" s="138"/>
      <c r="Z129" s="138"/>
      <c r="AA129" s="138"/>
      <c r="AB129" s="138"/>
      <c r="AC129" s="138"/>
      <c r="AD129" s="138"/>
      <c r="AE129" s="138"/>
      <c r="AF129" s="138"/>
    </row>
    <row r="130" spans="1:32" s="175" customFormat="1" ht="18" customHeight="1" x14ac:dyDescent="0.3">
      <c r="A130" s="31"/>
      <c r="B130" s="29"/>
      <c r="C130" s="141"/>
      <c r="D130" s="43"/>
      <c r="E130" s="724" t="e">
        <f>Datos!E300</f>
        <v>#N/A</v>
      </c>
      <c r="F130" s="724"/>
      <c r="G130" s="724"/>
      <c r="H130" s="724"/>
      <c r="I130" s="724"/>
      <c r="J130" s="724"/>
      <c r="K130" s="233"/>
      <c r="L130" s="233"/>
      <c r="M130" s="724" t="e">
        <f>Datos!E301</f>
        <v>#N/A</v>
      </c>
      <c r="N130" s="724"/>
      <c r="O130" s="724"/>
      <c r="P130" s="724"/>
      <c r="Q130" s="724"/>
      <c r="R130" s="724"/>
      <c r="S130" s="249"/>
      <c r="V130" s="138"/>
      <c r="W130" s="222"/>
      <c r="X130" s="138"/>
      <c r="Y130" s="138"/>
      <c r="Z130" s="138"/>
      <c r="AA130" s="138"/>
      <c r="AB130" s="138"/>
      <c r="AC130" s="138"/>
      <c r="AD130" s="138"/>
      <c r="AE130" s="138"/>
      <c r="AF130" s="138"/>
    </row>
    <row r="131" spans="1:32" s="175" customFormat="1" ht="9.75" customHeight="1" x14ac:dyDescent="0.3">
      <c r="A131" s="31"/>
      <c r="B131" s="29"/>
      <c r="C131" s="141"/>
      <c r="D131" s="43"/>
      <c r="E131" s="234"/>
      <c r="F131" s="234"/>
      <c r="G131" s="235"/>
      <c r="H131" s="235"/>
      <c r="I131" s="235"/>
      <c r="J131" s="234"/>
      <c r="K131" s="234"/>
      <c r="L131" s="234"/>
      <c r="M131" s="234"/>
      <c r="N131" s="234"/>
      <c r="O131" s="235"/>
      <c r="P131" s="235"/>
      <c r="Q131" s="235"/>
      <c r="R131" s="235"/>
      <c r="S131" s="234"/>
      <c r="V131" s="138"/>
      <c r="W131" s="222"/>
      <c r="X131" s="138"/>
      <c r="Y131" s="138"/>
      <c r="Z131" s="138"/>
      <c r="AA131" s="138"/>
      <c r="AB131" s="138"/>
      <c r="AC131" s="138"/>
      <c r="AD131" s="138"/>
      <c r="AE131" s="138"/>
      <c r="AF131" s="138"/>
    </row>
    <row r="132" spans="1:32" s="175" customFormat="1" ht="18" customHeight="1" x14ac:dyDescent="0.3">
      <c r="A132" s="31"/>
      <c r="B132" s="29"/>
      <c r="C132" s="141"/>
      <c r="D132" s="43"/>
      <c r="E132" s="725" t="s">
        <v>270</v>
      </c>
      <c r="F132" s="722" t="s">
        <v>27</v>
      </c>
      <c r="G132" s="722"/>
      <c r="H132" s="236">
        <f>DSUM('2_Combustibles fósiles'!$E$17:$J$39,"emisiones",'6_Resultados'!E129:J130)/1000</f>
        <v>0</v>
      </c>
      <c r="I132" s="237" t="s">
        <v>386</v>
      </c>
      <c r="J132" s="234"/>
      <c r="K132" s="234"/>
      <c r="L132" s="234"/>
      <c r="M132" s="725" t="s">
        <v>270</v>
      </c>
      <c r="N132" s="722" t="s">
        <v>27</v>
      </c>
      <c r="O132" s="722"/>
      <c r="P132" s="236">
        <f>DSUM('2_Combustibles fósiles'!$E$17:$J$39,"emisiones",'6_Resultados'!M129:S130)/1000</f>
        <v>0</v>
      </c>
      <c r="Q132" s="237" t="s">
        <v>386</v>
      </c>
      <c r="R132" s="235"/>
      <c r="S132" s="234"/>
      <c r="V132" s="138"/>
      <c r="W132" s="222"/>
      <c r="X132" s="138"/>
      <c r="Y132" s="138"/>
      <c r="Z132" s="138"/>
      <c r="AA132" s="138"/>
      <c r="AB132" s="138"/>
      <c r="AC132" s="138"/>
      <c r="AD132" s="138"/>
      <c r="AE132" s="138"/>
      <c r="AF132" s="138"/>
    </row>
    <row r="133" spans="1:32" s="175" customFormat="1" ht="18" customHeight="1" x14ac:dyDescent="0.3">
      <c r="A133" s="31"/>
      <c r="B133" s="29"/>
      <c r="C133" s="141"/>
      <c r="D133" s="43"/>
      <c r="E133" s="725"/>
      <c r="F133" s="722" t="s">
        <v>347</v>
      </c>
      <c r="G133" s="722"/>
      <c r="H133" s="236">
        <f>DSUM('3_Fluorados'!$E$11:$N$33,"emisiones",'6_Resultados'!E129:J130)/1000</f>
        <v>0</v>
      </c>
      <c r="I133" s="237" t="s">
        <v>1</v>
      </c>
      <c r="J133" s="234"/>
      <c r="K133" s="234"/>
      <c r="L133" s="234"/>
      <c r="M133" s="725"/>
      <c r="N133" s="722" t="s">
        <v>347</v>
      </c>
      <c r="O133" s="722"/>
      <c r="P133" s="236">
        <f>DSUM('3_Fluorados'!$E$11:$N$33,"emisiones",'6_Resultados'!M129:S130)/1000</f>
        <v>0</v>
      </c>
      <c r="Q133" s="237" t="s">
        <v>1</v>
      </c>
      <c r="R133" s="235"/>
      <c r="S133" s="234"/>
      <c r="V133" s="138"/>
      <c r="W133" s="222"/>
      <c r="X133" s="138"/>
      <c r="Y133" s="138"/>
      <c r="Z133" s="138"/>
      <c r="AA133" s="138"/>
      <c r="AB133" s="138"/>
      <c r="AC133" s="138"/>
      <c r="AD133" s="138"/>
      <c r="AE133" s="138"/>
      <c r="AF133" s="138"/>
    </row>
    <row r="134" spans="1:32" s="175" customFormat="1" ht="18" customHeight="1" x14ac:dyDescent="0.3">
      <c r="A134" s="31"/>
      <c r="B134" s="29"/>
      <c r="C134" s="141"/>
      <c r="D134" s="43"/>
      <c r="E134" s="723" t="s">
        <v>312</v>
      </c>
      <c r="F134" s="723"/>
      <c r="G134" s="723"/>
      <c r="H134" s="236">
        <f>SUM(H132:H133)</f>
        <v>0</v>
      </c>
      <c r="I134" s="237" t="s">
        <v>1</v>
      </c>
      <c r="J134" s="234"/>
      <c r="K134" s="234"/>
      <c r="L134" s="234"/>
      <c r="M134" s="723" t="s">
        <v>312</v>
      </c>
      <c r="N134" s="723"/>
      <c r="O134" s="723"/>
      <c r="P134" s="236">
        <f>SUM(P132:S133)</f>
        <v>0</v>
      </c>
      <c r="Q134" s="237" t="s">
        <v>1</v>
      </c>
      <c r="R134" s="235"/>
      <c r="S134" s="234"/>
      <c r="V134" s="138"/>
      <c r="W134" s="222"/>
      <c r="X134" s="138"/>
      <c r="Y134" s="138"/>
      <c r="Z134" s="138"/>
      <c r="AA134" s="138"/>
      <c r="AB134" s="138"/>
      <c r="AC134" s="138"/>
      <c r="AD134" s="138"/>
      <c r="AE134" s="138"/>
      <c r="AF134" s="138"/>
    </row>
    <row r="135" spans="1:32" s="175" customFormat="1" ht="5.25" customHeight="1" x14ac:dyDescent="0.3">
      <c r="A135" s="31"/>
      <c r="B135" s="29"/>
      <c r="C135" s="141"/>
      <c r="D135" s="43"/>
      <c r="E135" s="238"/>
      <c r="F135" s="239"/>
      <c r="G135" s="239"/>
      <c r="H135" s="240"/>
      <c r="I135" s="239"/>
      <c r="J135" s="234"/>
      <c r="K135" s="234"/>
      <c r="L135" s="234"/>
      <c r="M135" s="238"/>
      <c r="N135" s="239"/>
      <c r="O135" s="239"/>
      <c r="P135" s="240"/>
      <c r="Q135" s="239"/>
      <c r="R135" s="235"/>
      <c r="S135" s="234"/>
      <c r="V135" s="138"/>
      <c r="W135" s="222"/>
      <c r="X135" s="138"/>
      <c r="Y135" s="138"/>
      <c r="Z135" s="138"/>
      <c r="AA135" s="138"/>
      <c r="AB135" s="138"/>
      <c r="AC135" s="138"/>
      <c r="AD135" s="138"/>
      <c r="AE135" s="138"/>
      <c r="AF135" s="138"/>
    </row>
    <row r="136" spans="1:32" s="175" customFormat="1" ht="18" customHeight="1" x14ac:dyDescent="0.3">
      <c r="A136" s="31"/>
      <c r="B136" s="29"/>
      <c r="C136" s="141"/>
      <c r="D136" s="43"/>
      <c r="E136" s="537" t="s">
        <v>252</v>
      </c>
      <c r="F136" s="722" t="s">
        <v>290</v>
      </c>
      <c r="G136" s="722"/>
      <c r="H136" s="236">
        <f>DSUM('4_Electricidad'!$E$19:$J$41,"emisiones",'6_Resultados'!E129:J130)/1000</f>
        <v>0</v>
      </c>
      <c r="I136" s="237" t="s">
        <v>386</v>
      </c>
      <c r="J136" s="234"/>
      <c r="K136" s="234"/>
      <c r="L136" s="234"/>
      <c r="M136" s="537" t="s">
        <v>252</v>
      </c>
      <c r="N136" s="722" t="s">
        <v>290</v>
      </c>
      <c r="O136" s="722"/>
      <c r="P136" s="236">
        <f>DSUM('4_Electricidad'!$E$19:$J$41,"emisiones",'6_Resultados'!M129:S130)/1000</f>
        <v>0</v>
      </c>
      <c r="Q136" s="237" t="s">
        <v>386</v>
      </c>
      <c r="R136" s="235"/>
      <c r="S136" s="234"/>
      <c r="V136" s="138"/>
      <c r="W136" s="222"/>
      <c r="X136" s="138"/>
      <c r="Y136" s="138"/>
      <c r="Z136" s="138"/>
      <c r="AA136" s="138"/>
      <c r="AB136" s="138"/>
      <c r="AC136" s="138"/>
      <c r="AD136" s="138"/>
      <c r="AE136" s="138"/>
      <c r="AF136" s="138"/>
    </row>
    <row r="137" spans="1:32" s="175" customFormat="1" ht="5.25" customHeight="1" x14ac:dyDescent="0.3">
      <c r="A137" s="31"/>
      <c r="B137" s="29"/>
      <c r="C137" s="141"/>
      <c r="D137" s="43"/>
      <c r="E137" s="238"/>
      <c r="F137" s="238"/>
      <c r="G137" s="238"/>
      <c r="H137" s="241"/>
      <c r="I137" s="238"/>
      <c r="J137" s="234"/>
      <c r="K137" s="234"/>
      <c r="L137" s="234"/>
      <c r="M137" s="238"/>
      <c r="N137" s="238"/>
      <c r="O137" s="238"/>
      <c r="P137" s="241"/>
      <c r="Q137" s="238"/>
      <c r="R137" s="235"/>
      <c r="S137" s="234"/>
      <c r="V137" s="138"/>
      <c r="W137" s="222"/>
      <c r="X137" s="138"/>
      <c r="Y137" s="138"/>
      <c r="Z137" s="138"/>
      <c r="AA137" s="138"/>
      <c r="AB137" s="138"/>
      <c r="AC137" s="138"/>
      <c r="AD137" s="138"/>
      <c r="AE137" s="138"/>
      <c r="AF137" s="138"/>
    </row>
    <row r="138" spans="1:32" s="175" customFormat="1" ht="18" customHeight="1" x14ac:dyDescent="0.3">
      <c r="A138" s="31"/>
      <c r="B138" s="29"/>
      <c r="C138" s="141"/>
      <c r="D138" s="43"/>
      <c r="E138" s="239" t="s">
        <v>87</v>
      </c>
      <c r="F138" s="722"/>
      <c r="G138" s="722"/>
      <c r="H138" s="241">
        <f>IF(ISNUMBER(SUM(H134+H136)),SUM(SUM(H136+H134)),"")</f>
        <v>0</v>
      </c>
      <c r="I138" s="242" t="s">
        <v>1</v>
      </c>
      <c r="J138" s="234"/>
      <c r="K138" s="235"/>
      <c r="L138" s="234"/>
      <c r="M138" s="239" t="s">
        <v>87</v>
      </c>
      <c r="N138" s="722"/>
      <c r="O138" s="722"/>
      <c r="P138" s="241">
        <f>IF(ISNUMBER(SUM(P134+P136)),SUM(SUM(P136+P134)),"")</f>
        <v>0</v>
      </c>
      <c r="Q138" s="242" t="s">
        <v>1</v>
      </c>
      <c r="R138" s="537"/>
      <c r="S138" s="234"/>
      <c r="V138" s="138"/>
      <c r="W138" s="222"/>
      <c r="X138" s="138"/>
      <c r="Y138" s="138"/>
      <c r="Z138" s="138"/>
      <c r="AA138" s="138"/>
      <c r="AB138" s="138"/>
      <c r="AC138" s="138"/>
      <c r="AD138" s="138"/>
      <c r="AE138" s="138"/>
      <c r="AF138" s="138"/>
    </row>
    <row r="139" spans="1:32" s="175" customFormat="1" ht="18" customHeight="1" x14ac:dyDescent="0.3">
      <c r="A139" s="31"/>
      <c r="B139" s="29"/>
      <c r="C139" s="141"/>
      <c r="D139" s="43"/>
      <c r="E139" s="234" t="s">
        <v>344</v>
      </c>
      <c r="F139" s="234"/>
      <c r="G139" s="235"/>
      <c r="H139" s="235"/>
      <c r="I139" s="235"/>
      <c r="J139" s="234"/>
      <c r="K139" s="234"/>
      <c r="L139" s="234"/>
      <c r="M139" s="234" t="s">
        <v>344</v>
      </c>
      <c r="N139" s="234"/>
      <c r="O139" s="235"/>
      <c r="P139" s="235"/>
      <c r="Q139" s="235"/>
      <c r="R139" s="235"/>
      <c r="S139" s="234"/>
      <c r="V139" s="138"/>
      <c r="W139" s="222"/>
      <c r="X139" s="138"/>
      <c r="Y139" s="138"/>
      <c r="Z139" s="138"/>
      <c r="AA139" s="138"/>
      <c r="AB139" s="138"/>
      <c r="AC139" s="138"/>
      <c r="AD139" s="138"/>
      <c r="AE139" s="138"/>
      <c r="AF139" s="138"/>
    </row>
    <row r="140" spans="1:32" s="175" customFormat="1" ht="18" customHeight="1" x14ac:dyDescent="0.3">
      <c r="A140" s="31"/>
      <c r="B140" s="29"/>
      <c r="C140" s="141"/>
      <c r="D140" s="43"/>
      <c r="E140" s="724" t="e">
        <f>Datos!E302</f>
        <v>#N/A</v>
      </c>
      <c r="F140" s="724"/>
      <c r="G140" s="724"/>
      <c r="H140" s="724"/>
      <c r="I140" s="724"/>
      <c r="J140" s="724"/>
      <c r="K140" s="233"/>
      <c r="L140" s="233"/>
      <c r="M140" s="724" t="e">
        <f>Datos!E303</f>
        <v>#N/A</v>
      </c>
      <c r="N140" s="724"/>
      <c r="O140" s="724"/>
      <c r="P140" s="724"/>
      <c r="Q140" s="724"/>
      <c r="R140" s="724"/>
      <c r="S140" s="249"/>
      <c r="V140" s="138"/>
      <c r="W140" s="222"/>
      <c r="X140" s="138"/>
      <c r="Y140" s="138"/>
      <c r="Z140" s="138"/>
      <c r="AA140" s="138"/>
      <c r="AB140" s="138"/>
      <c r="AC140" s="138"/>
      <c r="AD140" s="138"/>
      <c r="AE140" s="138"/>
      <c r="AF140" s="138"/>
    </row>
    <row r="141" spans="1:32" s="175" customFormat="1" ht="9.75" customHeight="1" x14ac:dyDescent="0.3">
      <c r="A141" s="31"/>
      <c r="B141" s="29"/>
      <c r="C141" s="141"/>
      <c r="D141" s="43"/>
      <c r="E141" s="234"/>
      <c r="F141" s="234"/>
      <c r="G141" s="235"/>
      <c r="H141" s="235"/>
      <c r="I141" s="235"/>
      <c r="J141" s="234"/>
      <c r="K141" s="234"/>
      <c r="L141" s="234"/>
      <c r="M141" s="234"/>
      <c r="N141" s="234"/>
      <c r="O141" s="235"/>
      <c r="P141" s="235"/>
      <c r="Q141" s="235"/>
      <c r="R141" s="235"/>
      <c r="S141" s="234"/>
      <c r="V141" s="138"/>
      <c r="W141" s="222"/>
      <c r="X141" s="138"/>
      <c r="Y141" s="138"/>
      <c r="Z141" s="138"/>
      <c r="AA141" s="138"/>
      <c r="AB141" s="138"/>
      <c r="AC141" s="138"/>
      <c r="AD141" s="138"/>
      <c r="AE141" s="138"/>
      <c r="AF141" s="138"/>
    </row>
    <row r="142" spans="1:32" s="175" customFormat="1" ht="18" customHeight="1" x14ac:dyDescent="0.3">
      <c r="A142" s="31"/>
      <c r="B142" s="29"/>
      <c r="C142" s="141"/>
      <c r="D142" s="43"/>
      <c r="E142" s="725" t="s">
        <v>270</v>
      </c>
      <c r="F142" s="722" t="s">
        <v>27</v>
      </c>
      <c r="G142" s="722"/>
      <c r="H142" s="236">
        <f>DSUM('2_Combustibles fósiles'!$E$17:$J$39,"emisiones",'6_Resultados'!E139:J140)/1000</f>
        <v>0</v>
      </c>
      <c r="I142" s="237" t="s">
        <v>386</v>
      </c>
      <c r="J142" s="234"/>
      <c r="K142" s="234"/>
      <c r="L142" s="234"/>
      <c r="M142" s="725" t="s">
        <v>270</v>
      </c>
      <c r="N142" s="722" t="s">
        <v>27</v>
      </c>
      <c r="O142" s="722"/>
      <c r="P142" s="236">
        <f>DSUM('2_Combustibles fósiles'!$E$17:$J$39,"emisiones",'6_Resultados'!M139:S140)/1000</f>
        <v>0</v>
      </c>
      <c r="Q142" s="237" t="s">
        <v>386</v>
      </c>
      <c r="R142" s="235"/>
      <c r="S142" s="234"/>
      <c r="V142" s="138"/>
      <c r="W142" s="222"/>
      <c r="X142" s="138"/>
      <c r="Y142" s="138"/>
      <c r="Z142" s="138"/>
      <c r="AA142" s="138"/>
      <c r="AB142" s="138"/>
      <c r="AC142" s="138"/>
      <c r="AD142" s="138"/>
      <c r="AE142" s="138"/>
      <c r="AF142" s="138"/>
    </row>
    <row r="143" spans="1:32" s="175" customFormat="1" ht="18" customHeight="1" x14ac:dyDescent="0.3">
      <c r="A143" s="31"/>
      <c r="B143" s="29"/>
      <c r="C143" s="141"/>
      <c r="D143" s="43"/>
      <c r="E143" s="725"/>
      <c r="F143" s="722" t="s">
        <v>347</v>
      </c>
      <c r="G143" s="722"/>
      <c r="H143" s="236">
        <f>DSUM('3_Fluorados'!$E$11:$N$33,"emisiones",'6_Resultados'!E139:J140)/1000</f>
        <v>0</v>
      </c>
      <c r="I143" s="237" t="s">
        <v>1</v>
      </c>
      <c r="J143" s="234"/>
      <c r="K143" s="234"/>
      <c r="L143" s="234"/>
      <c r="M143" s="725"/>
      <c r="N143" s="722" t="s">
        <v>347</v>
      </c>
      <c r="O143" s="722"/>
      <c r="P143" s="236">
        <f>DSUM('3_Fluorados'!$E$11:$N$33,"emisiones",'6_Resultados'!M139:S140)/1000</f>
        <v>0</v>
      </c>
      <c r="Q143" s="237" t="s">
        <v>1</v>
      </c>
      <c r="R143" s="235"/>
      <c r="S143" s="234"/>
      <c r="V143" s="138"/>
      <c r="W143" s="222"/>
      <c r="X143" s="138"/>
      <c r="Y143" s="138"/>
      <c r="Z143" s="138"/>
      <c r="AA143" s="138"/>
      <c r="AB143" s="138"/>
      <c r="AC143" s="138"/>
      <c r="AD143" s="138"/>
      <c r="AE143" s="138"/>
      <c r="AF143" s="138"/>
    </row>
    <row r="144" spans="1:32" s="175" customFormat="1" ht="18" customHeight="1" x14ac:dyDescent="0.3">
      <c r="A144" s="31"/>
      <c r="B144" s="29"/>
      <c r="C144" s="141"/>
      <c r="D144" s="43"/>
      <c r="E144" s="723" t="s">
        <v>312</v>
      </c>
      <c r="F144" s="723"/>
      <c r="G144" s="723"/>
      <c r="H144" s="236">
        <f>SUM(H142:H143)</f>
        <v>0</v>
      </c>
      <c r="I144" s="237" t="s">
        <v>1</v>
      </c>
      <c r="J144" s="234"/>
      <c r="K144" s="234"/>
      <c r="L144" s="234"/>
      <c r="M144" s="723" t="s">
        <v>312</v>
      </c>
      <c r="N144" s="723"/>
      <c r="O144" s="723"/>
      <c r="P144" s="236">
        <f>SUM(P142:S143)</f>
        <v>0</v>
      </c>
      <c r="Q144" s="237" t="s">
        <v>1</v>
      </c>
      <c r="R144" s="235"/>
      <c r="S144" s="234"/>
      <c r="V144" s="138"/>
      <c r="W144" s="222"/>
      <c r="X144" s="138"/>
      <c r="Y144" s="138"/>
      <c r="Z144" s="138"/>
      <c r="AA144" s="138"/>
      <c r="AB144" s="138"/>
      <c r="AC144" s="138"/>
      <c r="AD144" s="138"/>
      <c r="AE144" s="138"/>
      <c r="AF144" s="138"/>
    </row>
    <row r="145" spans="1:32" s="175" customFormat="1" ht="5.25" customHeight="1" x14ac:dyDescent="0.3">
      <c r="A145" s="31"/>
      <c r="B145" s="29"/>
      <c r="C145" s="141"/>
      <c r="D145" s="43"/>
      <c r="E145" s="238"/>
      <c r="F145" s="239"/>
      <c r="G145" s="239"/>
      <c r="H145" s="240"/>
      <c r="I145" s="239"/>
      <c r="J145" s="234"/>
      <c r="K145" s="234"/>
      <c r="L145" s="234"/>
      <c r="M145" s="238"/>
      <c r="N145" s="239"/>
      <c r="O145" s="239"/>
      <c r="P145" s="240"/>
      <c r="Q145" s="239"/>
      <c r="R145" s="235"/>
      <c r="S145" s="234"/>
      <c r="V145" s="138"/>
      <c r="W145" s="222"/>
      <c r="X145" s="138"/>
      <c r="Y145" s="138"/>
      <c r="Z145" s="138"/>
      <c r="AA145" s="138"/>
      <c r="AB145" s="138"/>
      <c r="AC145" s="138"/>
      <c r="AD145" s="138"/>
      <c r="AE145" s="138"/>
      <c r="AF145" s="138"/>
    </row>
    <row r="146" spans="1:32" s="175" customFormat="1" ht="18" customHeight="1" x14ac:dyDescent="0.3">
      <c r="A146" s="31"/>
      <c r="B146" s="29"/>
      <c r="C146" s="141"/>
      <c r="D146" s="43"/>
      <c r="E146" s="537" t="s">
        <v>252</v>
      </c>
      <c r="F146" s="722" t="s">
        <v>290</v>
      </c>
      <c r="G146" s="722"/>
      <c r="H146" s="236">
        <f>DSUM('4_Electricidad'!$E$19:$J$41,"emisiones",'6_Resultados'!E139:J140)/1000</f>
        <v>0</v>
      </c>
      <c r="I146" s="237" t="s">
        <v>386</v>
      </c>
      <c r="J146" s="234"/>
      <c r="K146" s="234"/>
      <c r="L146" s="234"/>
      <c r="M146" s="537" t="s">
        <v>252</v>
      </c>
      <c r="N146" s="722" t="s">
        <v>290</v>
      </c>
      <c r="O146" s="722"/>
      <c r="P146" s="236">
        <f>DSUM('4_Electricidad'!$E$19:$J$41,"emisiones",'6_Resultados'!M139:S140)/1000</f>
        <v>0</v>
      </c>
      <c r="Q146" s="237" t="s">
        <v>386</v>
      </c>
      <c r="R146" s="235"/>
      <c r="S146" s="234"/>
      <c r="V146" s="138"/>
      <c r="W146" s="222"/>
      <c r="X146" s="138"/>
      <c r="Y146" s="138"/>
      <c r="Z146" s="138"/>
      <c r="AA146" s="138"/>
      <c r="AB146" s="138"/>
      <c r="AC146" s="138"/>
      <c r="AD146" s="138"/>
      <c r="AE146" s="138"/>
      <c r="AF146" s="138"/>
    </row>
    <row r="147" spans="1:32" s="175" customFormat="1" ht="5.25" customHeight="1" x14ac:dyDescent="0.3">
      <c r="A147" s="31"/>
      <c r="B147" s="29"/>
      <c r="C147" s="141"/>
      <c r="D147" s="43"/>
      <c r="E147" s="238"/>
      <c r="F147" s="238"/>
      <c r="G147" s="238"/>
      <c r="H147" s="241"/>
      <c r="I147" s="238"/>
      <c r="J147" s="234"/>
      <c r="K147" s="234"/>
      <c r="L147" s="234"/>
      <c r="M147" s="238"/>
      <c r="N147" s="238"/>
      <c r="O147" s="238"/>
      <c r="P147" s="241"/>
      <c r="Q147" s="238"/>
      <c r="R147" s="235"/>
      <c r="S147" s="234"/>
      <c r="V147" s="138"/>
      <c r="W147" s="222"/>
      <c r="X147" s="138"/>
      <c r="Y147" s="138"/>
      <c r="Z147" s="138"/>
      <c r="AA147" s="138"/>
      <c r="AB147" s="138"/>
      <c r="AC147" s="138"/>
      <c r="AD147" s="138"/>
      <c r="AE147" s="138"/>
      <c r="AF147" s="138"/>
    </row>
    <row r="148" spans="1:32" s="175" customFormat="1" ht="18" customHeight="1" x14ac:dyDescent="0.3">
      <c r="A148" s="31"/>
      <c r="B148" s="29"/>
      <c r="C148" s="141"/>
      <c r="D148" s="43"/>
      <c r="E148" s="239" t="s">
        <v>87</v>
      </c>
      <c r="F148" s="722"/>
      <c r="G148" s="722"/>
      <c r="H148" s="241">
        <f>IF(ISNUMBER(SUM(H144+H146)),SUM(SUM(H146+H144)),"")</f>
        <v>0</v>
      </c>
      <c r="I148" s="242" t="s">
        <v>1</v>
      </c>
      <c r="J148" s="234"/>
      <c r="K148" s="235"/>
      <c r="L148" s="234"/>
      <c r="M148" s="239" t="s">
        <v>87</v>
      </c>
      <c r="N148" s="722"/>
      <c r="O148" s="722"/>
      <c r="P148" s="241">
        <f>IF(ISNUMBER(SUM(P144+P146)),SUM(SUM(P146+P144)),"")</f>
        <v>0</v>
      </c>
      <c r="Q148" s="242" t="s">
        <v>1</v>
      </c>
      <c r="R148" s="537"/>
      <c r="S148" s="234"/>
      <c r="V148" s="138"/>
      <c r="W148" s="222"/>
      <c r="X148" s="138"/>
      <c r="Y148" s="138"/>
      <c r="Z148" s="138"/>
      <c r="AA148" s="138"/>
      <c r="AB148" s="138"/>
      <c r="AC148" s="138"/>
      <c r="AD148" s="138"/>
      <c r="AE148" s="138"/>
      <c r="AF148" s="138"/>
    </row>
    <row r="149" spans="1:32" s="175" customFormat="1" ht="18" customHeight="1" x14ac:dyDescent="0.3">
      <c r="A149" s="31"/>
      <c r="B149" s="29"/>
      <c r="C149" s="141"/>
      <c r="D149" s="43"/>
      <c r="E149" s="234" t="s">
        <v>344</v>
      </c>
      <c r="F149" s="234"/>
      <c r="G149" s="235"/>
      <c r="H149" s="235"/>
      <c r="I149" s="235"/>
      <c r="J149" s="234"/>
      <c r="K149" s="234"/>
      <c r="L149" s="234"/>
      <c r="M149" s="234" t="s">
        <v>344</v>
      </c>
      <c r="N149" s="234"/>
      <c r="O149" s="235"/>
      <c r="P149" s="235"/>
      <c r="Q149" s="235"/>
      <c r="R149" s="235"/>
      <c r="S149" s="234"/>
      <c r="V149" s="138"/>
      <c r="W149" s="222"/>
      <c r="X149" s="138"/>
      <c r="Y149" s="138"/>
      <c r="Z149" s="138"/>
      <c r="AA149" s="138"/>
      <c r="AB149" s="138"/>
      <c r="AC149" s="138"/>
      <c r="AD149" s="138"/>
      <c r="AE149" s="138"/>
      <c r="AF149" s="138"/>
    </row>
    <row r="150" spans="1:32" s="175" customFormat="1" ht="18" customHeight="1" x14ac:dyDescent="0.3">
      <c r="A150" s="31"/>
      <c r="B150" s="29"/>
      <c r="C150" s="141"/>
      <c r="D150" s="43"/>
      <c r="E150" s="724" t="e">
        <f>Datos!E304</f>
        <v>#N/A</v>
      </c>
      <c r="F150" s="724"/>
      <c r="G150" s="724"/>
      <c r="H150" s="724"/>
      <c r="I150" s="724"/>
      <c r="J150" s="724"/>
      <c r="K150" s="233"/>
      <c r="L150" s="233"/>
      <c r="M150" s="724" t="e">
        <f>Datos!E305</f>
        <v>#N/A</v>
      </c>
      <c r="N150" s="724"/>
      <c r="O150" s="724"/>
      <c r="P150" s="724"/>
      <c r="Q150" s="724"/>
      <c r="R150" s="724"/>
      <c r="S150" s="249"/>
      <c r="V150" s="138"/>
      <c r="W150" s="222"/>
      <c r="X150" s="138"/>
      <c r="Y150" s="138"/>
      <c r="Z150" s="138"/>
      <c r="AA150" s="138"/>
      <c r="AB150" s="138"/>
      <c r="AC150" s="138"/>
      <c r="AD150" s="138"/>
      <c r="AE150" s="138"/>
      <c r="AF150" s="138"/>
    </row>
    <row r="151" spans="1:32" s="175" customFormat="1" ht="9.75" customHeight="1" x14ac:dyDescent="0.3">
      <c r="A151" s="31"/>
      <c r="B151" s="29"/>
      <c r="C151" s="141"/>
      <c r="D151" s="43"/>
      <c r="E151" s="234"/>
      <c r="F151" s="234"/>
      <c r="G151" s="235"/>
      <c r="H151" s="235"/>
      <c r="I151" s="235"/>
      <c r="J151" s="234"/>
      <c r="K151" s="234"/>
      <c r="L151" s="234"/>
      <c r="M151" s="234"/>
      <c r="N151" s="234"/>
      <c r="O151" s="235"/>
      <c r="P151" s="235"/>
      <c r="Q151" s="235"/>
      <c r="R151" s="235"/>
      <c r="S151" s="234"/>
      <c r="V151" s="138"/>
      <c r="W151" s="222"/>
      <c r="X151" s="138"/>
      <c r="Y151" s="138"/>
      <c r="Z151" s="138"/>
      <c r="AA151" s="138"/>
      <c r="AB151" s="138"/>
      <c r="AC151" s="138"/>
      <c r="AD151" s="138"/>
      <c r="AE151" s="138"/>
      <c r="AF151" s="138"/>
    </row>
    <row r="152" spans="1:32" s="175" customFormat="1" ht="18" customHeight="1" x14ac:dyDescent="0.3">
      <c r="A152" s="31"/>
      <c r="B152" s="29"/>
      <c r="C152" s="141"/>
      <c r="D152" s="43"/>
      <c r="E152" s="725" t="s">
        <v>270</v>
      </c>
      <c r="F152" s="722" t="s">
        <v>27</v>
      </c>
      <c r="G152" s="722"/>
      <c r="H152" s="236">
        <f>DSUM('2_Combustibles fósiles'!$E$17:$J$39,"emisiones",'6_Resultados'!E149:J150)/1000</f>
        <v>0</v>
      </c>
      <c r="I152" s="237" t="s">
        <v>386</v>
      </c>
      <c r="J152" s="234"/>
      <c r="K152" s="234"/>
      <c r="L152" s="234"/>
      <c r="M152" s="725" t="s">
        <v>270</v>
      </c>
      <c r="N152" s="722" t="s">
        <v>27</v>
      </c>
      <c r="O152" s="722"/>
      <c r="P152" s="236">
        <f>DSUM('2_Combustibles fósiles'!$E$17:$J$39,"emisiones",'6_Resultados'!M149:S150)/1000</f>
        <v>0</v>
      </c>
      <c r="Q152" s="237" t="s">
        <v>386</v>
      </c>
      <c r="R152" s="235"/>
      <c r="S152" s="234"/>
      <c r="V152" s="138"/>
      <c r="W152" s="222"/>
      <c r="X152" s="138"/>
      <c r="Y152" s="138"/>
      <c r="Z152" s="138"/>
      <c r="AA152" s="138"/>
      <c r="AB152" s="138"/>
      <c r="AC152" s="138"/>
      <c r="AD152" s="138"/>
      <c r="AE152" s="138"/>
      <c r="AF152" s="138"/>
    </row>
    <row r="153" spans="1:32" s="175" customFormat="1" ht="18" customHeight="1" x14ac:dyDescent="0.3">
      <c r="A153" s="31"/>
      <c r="B153" s="29"/>
      <c r="C153" s="141"/>
      <c r="D153" s="43"/>
      <c r="E153" s="725"/>
      <c r="F153" s="722" t="s">
        <v>347</v>
      </c>
      <c r="G153" s="722"/>
      <c r="H153" s="236">
        <f>DSUM('3_Fluorados'!$E$11:$N$33,"emisiones",'6_Resultados'!E149:J150)/1000</f>
        <v>0</v>
      </c>
      <c r="I153" s="237" t="s">
        <v>1</v>
      </c>
      <c r="J153" s="234"/>
      <c r="K153" s="234"/>
      <c r="L153" s="234"/>
      <c r="M153" s="725"/>
      <c r="N153" s="722" t="s">
        <v>347</v>
      </c>
      <c r="O153" s="722"/>
      <c r="P153" s="236">
        <f>DSUM('3_Fluorados'!$E$11:$N$33,"emisiones",'6_Resultados'!M149:S150)/1000</f>
        <v>0</v>
      </c>
      <c r="Q153" s="237" t="s">
        <v>1</v>
      </c>
      <c r="R153" s="235"/>
      <c r="S153" s="234"/>
      <c r="V153" s="138"/>
      <c r="W153" s="222"/>
      <c r="X153" s="138"/>
      <c r="Y153" s="138"/>
      <c r="Z153" s="138"/>
      <c r="AA153" s="138"/>
      <c r="AB153" s="138"/>
      <c r="AC153" s="138"/>
      <c r="AD153" s="138"/>
      <c r="AE153" s="138"/>
      <c r="AF153" s="138"/>
    </row>
    <row r="154" spans="1:32" s="175" customFormat="1" ht="18" customHeight="1" x14ac:dyDescent="0.3">
      <c r="A154" s="31"/>
      <c r="B154" s="29"/>
      <c r="C154" s="141"/>
      <c r="D154" s="43"/>
      <c r="E154" s="723" t="s">
        <v>312</v>
      </c>
      <c r="F154" s="723"/>
      <c r="G154" s="723"/>
      <c r="H154" s="236">
        <f>SUM(H152:H153)</f>
        <v>0</v>
      </c>
      <c r="I154" s="237" t="s">
        <v>1</v>
      </c>
      <c r="J154" s="234"/>
      <c r="K154" s="234"/>
      <c r="L154" s="234"/>
      <c r="M154" s="723" t="s">
        <v>312</v>
      </c>
      <c r="N154" s="723"/>
      <c r="O154" s="723"/>
      <c r="P154" s="236">
        <f>SUM(P152:S153)</f>
        <v>0</v>
      </c>
      <c r="Q154" s="237" t="s">
        <v>1</v>
      </c>
      <c r="R154" s="235"/>
      <c r="S154" s="234"/>
      <c r="V154" s="138"/>
      <c r="W154" s="222"/>
      <c r="X154" s="138"/>
      <c r="Y154" s="138"/>
      <c r="Z154" s="138"/>
      <c r="AA154" s="138"/>
      <c r="AB154" s="138"/>
      <c r="AC154" s="138"/>
      <c r="AD154" s="138"/>
      <c r="AE154" s="138"/>
      <c r="AF154" s="138"/>
    </row>
    <row r="155" spans="1:32" s="175" customFormat="1" ht="5.25" customHeight="1" x14ac:dyDescent="0.3">
      <c r="A155" s="31"/>
      <c r="B155" s="29"/>
      <c r="C155" s="141"/>
      <c r="D155" s="43"/>
      <c r="E155" s="238"/>
      <c r="F155" s="239"/>
      <c r="G155" s="239"/>
      <c r="H155" s="240"/>
      <c r="I155" s="239"/>
      <c r="J155" s="234"/>
      <c r="K155" s="234"/>
      <c r="L155" s="234"/>
      <c r="M155" s="238"/>
      <c r="N155" s="239"/>
      <c r="O155" s="239"/>
      <c r="P155" s="240"/>
      <c r="Q155" s="239"/>
      <c r="R155" s="235"/>
      <c r="S155" s="234"/>
      <c r="V155" s="138"/>
      <c r="W155" s="222"/>
      <c r="X155" s="138"/>
      <c r="Y155" s="138"/>
      <c r="Z155" s="138"/>
      <c r="AA155" s="138"/>
      <c r="AB155" s="138"/>
      <c r="AC155" s="138"/>
      <c r="AD155" s="138"/>
      <c r="AE155" s="138"/>
      <c r="AF155" s="138"/>
    </row>
    <row r="156" spans="1:32" s="175" customFormat="1" ht="18" customHeight="1" x14ac:dyDescent="0.3">
      <c r="A156" s="31"/>
      <c r="B156" s="29"/>
      <c r="C156" s="141"/>
      <c r="D156" s="43"/>
      <c r="E156" s="537" t="s">
        <v>252</v>
      </c>
      <c r="F156" s="722" t="s">
        <v>290</v>
      </c>
      <c r="G156" s="722"/>
      <c r="H156" s="236">
        <f>DSUM('4_Electricidad'!$E$19:$J$41,"emisiones",'6_Resultados'!E149:J150)/1000</f>
        <v>0</v>
      </c>
      <c r="I156" s="237" t="s">
        <v>386</v>
      </c>
      <c r="J156" s="234"/>
      <c r="K156" s="234"/>
      <c r="L156" s="234"/>
      <c r="M156" s="537" t="s">
        <v>252</v>
      </c>
      <c r="N156" s="722" t="s">
        <v>290</v>
      </c>
      <c r="O156" s="722"/>
      <c r="P156" s="236">
        <f>DSUM('4_Electricidad'!$E$19:$J$41,"emisiones",'6_Resultados'!M149:S150)/1000</f>
        <v>0</v>
      </c>
      <c r="Q156" s="237" t="s">
        <v>386</v>
      </c>
      <c r="R156" s="235"/>
      <c r="S156" s="234"/>
      <c r="V156" s="138"/>
      <c r="W156" s="222"/>
      <c r="X156" s="138"/>
      <c r="Y156" s="138"/>
      <c r="Z156" s="138"/>
      <c r="AA156" s="138"/>
      <c r="AB156" s="138"/>
      <c r="AC156" s="138"/>
      <c r="AD156" s="138"/>
      <c r="AE156" s="138"/>
      <c r="AF156" s="138"/>
    </row>
    <row r="157" spans="1:32" s="175" customFormat="1" ht="5.25" customHeight="1" x14ac:dyDescent="0.3">
      <c r="A157" s="31"/>
      <c r="B157" s="29"/>
      <c r="C157" s="141"/>
      <c r="D157" s="43"/>
      <c r="E157" s="238"/>
      <c r="F157" s="238"/>
      <c r="G157" s="238"/>
      <c r="H157" s="241"/>
      <c r="I157" s="238"/>
      <c r="J157" s="234"/>
      <c r="K157" s="234"/>
      <c r="L157" s="234"/>
      <c r="M157" s="238"/>
      <c r="N157" s="238"/>
      <c r="O157" s="238"/>
      <c r="P157" s="241"/>
      <c r="Q157" s="238"/>
      <c r="R157" s="235"/>
      <c r="S157" s="234"/>
      <c r="V157" s="138"/>
      <c r="W157" s="222"/>
      <c r="X157" s="138"/>
      <c r="Y157" s="138"/>
      <c r="Z157" s="138"/>
      <c r="AA157" s="138"/>
      <c r="AB157" s="138"/>
      <c r="AC157" s="138"/>
      <c r="AD157" s="138"/>
      <c r="AE157" s="138"/>
      <c r="AF157" s="138"/>
    </row>
    <row r="158" spans="1:32" s="175" customFormat="1" ht="18" customHeight="1" x14ac:dyDescent="0.3">
      <c r="A158" s="31"/>
      <c r="B158" s="29"/>
      <c r="C158" s="141"/>
      <c r="D158" s="43"/>
      <c r="E158" s="239" t="s">
        <v>87</v>
      </c>
      <c r="F158" s="722"/>
      <c r="G158" s="722"/>
      <c r="H158" s="241">
        <f>IF(ISNUMBER(SUM(H154+H156)),SUM(SUM(H156+H154)),"")</f>
        <v>0</v>
      </c>
      <c r="I158" s="242" t="s">
        <v>1</v>
      </c>
      <c r="J158" s="234"/>
      <c r="K158" s="235"/>
      <c r="L158" s="234"/>
      <c r="M158" s="239" t="s">
        <v>87</v>
      </c>
      <c r="N158" s="722"/>
      <c r="O158" s="722"/>
      <c r="P158" s="241">
        <f>IF(ISNUMBER(SUM(P154+P156)),SUM(SUM(P156+P154)),"")</f>
        <v>0</v>
      </c>
      <c r="Q158" s="242" t="s">
        <v>1</v>
      </c>
      <c r="R158" s="537"/>
      <c r="S158" s="234"/>
      <c r="V158" s="138"/>
      <c r="W158" s="222"/>
      <c r="X158" s="138"/>
      <c r="Y158" s="138"/>
      <c r="Z158" s="138"/>
      <c r="AA158" s="138"/>
      <c r="AB158" s="138"/>
      <c r="AC158" s="138"/>
      <c r="AD158" s="138"/>
      <c r="AE158" s="138"/>
      <c r="AF158" s="138"/>
    </row>
    <row r="159" spans="1:32" s="175" customFormat="1" ht="18" customHeight="1" x14ac:dyDescent="0.3">
      <c r="A159" s="31"/>
      <c r="B159" s="29"/>
      <c r="C159" s="141"/>
      <c r="D159" s="43"/>
      <c r="E159" s="234" t="s">
        <v>344</v>
      </c>
      <c r="F159" s="234"/>
      <c r="G159" s="235"/>
      <c r="H159" s="235"/>
      <c r="I159" s="235"/>
      <c r="J159" s="234"/>
      <c r="K159" s="234"/>
      <c r="L159" s="234"/>
      <c r="M159" s="234" t="s">
        <v>344</v>
      </c>
      <c r="N159" s="234"/>
      <c r="O159" s="235"/>
      <c r="P159" s="235"/>
      <c r="Q159" s="235"/>
      <c r="R159" s="235"/>
      <c r="S159" s="234"/>
      <c r="V159" s="138"/>
      <c r="W159" s="222"/>
      <c r="X159" s="138"/>
      <c r="Y159" s="138"/>
      <c r="Z159" s="138"/>
      <c r="AA159" s="138"/>
      <c r="AB159" s="138"/>
      <c r="AC159" s="138"/>
      <c r="AD159" s="138"/>
      <c r="AE159" s="138"/>
      <c r="AF159" s="138"/>
    </row>
    <row r="160" spans="1:32" s="175" customFormat="1" ht="18" customHeight="1" x14ac:dyDescent="0.3">
      <c r="A160" s="31"/>
      <c r="B160" s="29"/>
      <c r="C160" s="141"/>
      <c r="D160" s="43"/>
      <c r="E160" s="724" t="e">
        <f>Datos!E306</f>
        <v>#N/A</v>
      </c>
      <c r="F160" s="724"/>
      <c r="G160" s="724"/>
      <c r="H160" s="724"/>
      <c r="I160" s="724"/>
      <c r="J160" s="724"/>
      <c r="K160" s="233"/>
      <c r="L160" s="233"/>
      <c r="M160" s="724" t="e">
        <f>Datos!E307</f>
        <v>#N/A</v>
      </c>
      <c r="N160" s="724"/>
      <c r="O160" s="724"/>
      <c r="P160" s="724"/>
      <c r="Q160" s="724"/>
      <c r="R160" s="724"/>
      <c r="S160" s="249"/>
      <c r="V160" s="138"/>
      <c r="W160" s="222"/>
      <c r="X160" s="138"/>
      <c r="Y160" s="138"/>
      <c r="Z160" s="138"/>
      <c r="AA160" s="138"/>
      <c r="AB160" s="138"/>
      <c r="AC160" s="138"/>
      <c r="AD160" s="138"/>
      <c r="AE160" s="138"/>
      <c r="AF160" s="138"/>
    </row>
    <row r="161" spans="1:32" s="175" customFormat="1" ht="9.75" customHeight="1" x14ac:dyDescent="0.3">
      <c r="A161" s="31"/>
      <c r="B161" s="29"/>
      <c r="C161" s="141"/>
      <c r="D161" s="43"/>
      <c r="E161" s="234"/>
      <c r="F161" s="234"/>
      <c r="G161" s="235"/>
      <c r="H161" s="235"/>
      <c r="I161" s="235"/>
      <c r="J161" s="234"/>
      <c r="K161" s="234"/>
      <c r="L161" s="234"/>
      <c r="M161" s="234"/>
      <c r="N161" s="234"/>
      <c r="O161" s="235"/>
      <c r="P161" s="235"/>
      <c r="Q161" s="235"/>
      <c r="R161" s="235"/>
      <c r="S161" s="234"/>
      <c r="V161" s="138"/>
      <c r="W161" s="222"/>
      <c r="X161" s="138"/>
      <c r="Y161" s="138"/>
      <c r="Z161" s="138"/>
      <c r="AA161" s="138"/>
      <c r="AB161" s="138"/>
      <c r="AC161" s="138"/>
      <c r="AD161" s="138"/>
      <c r="AE161" s="138"/>
      <c r="AF161" s="138"/>
    </row>
    <row r="162" spans="1:32" s="175" customFormat="1" ht="18" customHeight="1" x14ac:dyDescent="0.3">
      <c r="A162" s="31"/>
      <c r="B162" s="29"/>
      <c r="C162" s="141"/>
      <c r="D162" s="43"/>
      <c r="E162" s="725" t="s">
        <v>270</v>
      </c>
      <c r="F162" s="722" t="s">
        <v>27</v>
      </c>
      <c r="G162" s="722"/>
      <c r="H162" s="236">
        <f>DSUM('2_Combustibles fósiles'!$E$17:$J$39,"emisiones",'6_Resultados'!E159:J160)/1000</f>
        <v>0</v>
      </c>
      <c r="I162" s="237" t="s">
        <v>386</v>
      </c>
      <c r="J162" s="234"/>
      <c r="K162" s="234"/>
      <c r="L162" s="234"/>
      <c r="M162" s="725" t="s">
        <v>270</v>
      </c>
      <c r="N162" s="722" t="s">
        <v>27</v>
      </c>
      <c r="O162" s="722"/>
      <c r="P162" s="236">
        <f>DSUM('2_Combustibles fósiles'!$E$17:$J$39,"emisiones",'6_Resultados'!M159:S160)/1000</f>
        <v>0</v>
      </c>
      <c r="Q162" s="237" t="s">
        <v>386</v>
      </c>
      <c r="R162" s="235"/>
      <c r="S162" s="234"/>
      <c r="V162" s="138"/>
      <c r="W162" s="222"/>
      <c r="X162" s="138"/>
      <c r="Y162" s="138"/>
      <c r="Z162" s="138"/>
      <c r="AA162" s="138"/>
      <c r="AB162" s="138"/>
      <c r="AC162" s="138"/>
      <c r="AD162" s="138"/>
      <c r="AE162" s="138"/>
      <c r="AF162" s="138"/>
    </row>
    <row r="163" spans="1:32" s="175" customFormat="1" ht="18" customHeight="1" x14ac:dyDescent="0.3">
      <c r="A163" s="31"/>
      <c r="B163" s="29"/>
      <c r="C163" s="141"/>
      <c r="D163" s="43"/>
      <c r="E163" s="725"/>
      <c r="F163" s="722" t="s">
        <v>347</v>
      </c>
      <c r="G163" s="722"/>
      <c r="H163" s="236">
        <f>DSUM('3_Fluorados'!$E$11:$N$33,"emisiones",'6_Resultados'!E159:J160)/1000</f>
        <v>0</v>
      </c>
      <c r="I163" s="237" t="s">
        <v>1</v>
      </c>
      <c r="J163" s="234"/>
      <c r="K163" s="234"/>
      <c r="L163" s="234"/>
      <c r="M163" s="725"/>
      <c r="N163" s="722" t="s">
        <v>347</v>
      </c>
      <c r="O163" s="722"/>
      <c r="P163" s="236">
        <f>DSUM('3_Fluorados'!$E$11:$N$33,"emisiones",'6_Resultados'!M159:S160)/1000</f>
        <v>0</v>
      </c>
      <c r="Q163" s="237" t="s">
        <v>1</v>
      </c>
      <c r="R163" s="235"/>
      <c r="S163" s="234"/>
      <c r="V163" s="138"/>
      <c r="W163" s="222"/>
      <c r="X163" s="138"/>
      <c r="Y163" s="138"/>
      <c r="Z163" s="138"/>
      <c r="AA163" s="138"/>
      <c r="AB163" s="138"/>
      <c r="AC163" s="138"/>
      <c r="AD163" s="138"/>
      <c r="AE163" s="138"/>
      <c r="AF163" s="138"/>
    </row>
    <row r="164" spans="1:32" s="175" customFormat="1" ht="18" customHeight="1" x14ac:dyDescent="0.3">
      <c r="A164" s="31"/>
      <c r="B164" s="29"/>
      <c r="C164" s="141"/>
      <c r="D164" s="43"/>
      <c r="E164" s="723" t="s">
        <v>312</v>
      </c>
      <c r="F164" s="723"/>
      <c r="G164" s="723"/>
      <c r="H164" s="236">
        <f>SUM(H162:H163)</f>
        <v>0</v>
      </c>
      <c r="I164" s="237" t="s">
        <v>1</v>
      </c>
      <c r="J164" s="234"/>
      <c r="K164" s="234"/>
      <c r="L164" s="234"/>
      <c r="M164" s="723" t="s">
        <v>312</v>
      </c>
      <c r="N164" s="723"/>
      <c r="O164" s="723"/>
      <c r="P164" s="236">
        <f>SUM(P162:S163)</f>
        <v>0</v>
      </c>
      <c r="Q164" s="237" t="s">
        <v>1</v>
      </c>
      <c r="R164" s="235"/>
      <c r="S164" s="234"/>
      <c r="V164" s="138"/>
      <c r="W164" s="222"/>
      <c r="X164" s="138"/>
      <c r="Y164" s="138"/>
      <c r="Z164" s="138"/>
      <c r="AA164" s="138"/>
      <c r="AB164" s="138"/>
      <c r="AC164" s="138"/>
      <c r="AD164" s="138"/>
      <c r="AE164" s="138"/>
      <c r="AF164" s="138"/>
    </row>
    <row r="165" spans="1:32" s="175" customFormat="1" ht="5.25" customHeight="1" x14ac:dyDescent="0.3">
      <c r="A165" s="31"/>
      <c r="B165" s="29"/>
      <c r="C165" s="141"/>
      <c r="D165" s="43"/>
      <c r="E165" s="238"/>
      <c r="F165" s="239"/>
      <c r="G165" s="239"/>
      <c r="H165" s="240"/>
      <c r="I165" s="239"/>
      <c r="J165" s="234"/>
      <c r="K165" s="234"/>
      <c r="L165" s="234"/>
      <c r="M165" s="238"/>
      <c r="N165" s="239"/>
      <c r="O165" s="239"/>
      <c r="P165" s="240"/>
      <c r="Q165" s="239"/>
      <c r="R165" s="235"/>
      <c r="S165" s="234"/>
      <c r="V165" s="138"/>
      <c r="W165" s="222"/>
      <c r="X165" s="138"/>
      <c r="Y165" s="138"/>
      <c r="Z165" s="138"/>
      <c r="AA165" s="138"/>
      <c r="AB165" s="138"/>
      <c r="AC165" s="138"/>
      <c r="AD165" s="138"/>
      <c r="AE165" s="138"/>
      <c r="AF165" s="138"/>
    </row>
    <row r="166" spans="1:32" s="175" customFormat="1" ht="18" customHeight="1" x14ac:dyDescent="0.3">
      <c r="A166" s="31"/>
      <c r="B166" s="29"/>
      <c r="C166" s="141"/>
      <c r="D166" s="43"/>
      <c r="E166" s="537" t="s">
        <v>252</v>
      </c>
      <c r="F166" s="722" t="s">
        <v>290</v>
      </c>
      <c r="G166" s="722"/>
      <c r="H166" s="236">
        <f>DSUM('4_Electricidad'!$E$19:$J$41,"emisiones",'6_Resultados'!E159:J160)/1000</f>
        <v>0</v>
      </c>
      <c r="I166" s="237" t="s">
        <v>386</v>
      </c>
      <c r="J166" s="234"/>
      <c r="K166" s="234"/>
      <c r="L166" s="234"/>
      <c r="M166" s="537" t="s">
        <v>252</v>
      </c>
      <c r="N166" s="722" t="s">
        <v>290</v>
      </c>
      <c r="O166" s="722"/>
      <c r="P166" s="236">
        <f>DSUM('4_Electricidad'!$E$19:$J$41,"emisiones",'6_Resultados'!M159:S160)/1000</f>
        <v>0</v>
      </c>
      <c r="Q166" s="237" t="s">
        <v>386</v>
      </c>
      <c r="R166" s="235"/>
      <c r="S166" s="234"/>
      <c r="V166" s="138"/>
      <c r="W166" s="222"/>
      <c r="X166" s="138"/>
      <c r="Y166" s="138"/>
      <c r="Z166" s="138"/>
      <c r="AA166" s="138"/>
      <c r="AB166" s="138"/>
      <c r="AC166" s="138"/>
      <c r="AD166" s="138"/>
      <c r="AE166" s="138"/>
      <c r="AF166" s="138"/>
    </row>
    <row r="167" spans="1:32" s="175" customFormat="1" ht="5.25" customHeight="1" x14ac:dyDescent="0.3">
      <c r="A167" s="31"/>
      <c r="B167" s="29"/>
      <c r="C167" s="141"/>
      <c r="D167" s="43"/>
      <c r="E167" s="238"/>
      <c r="F167" s="238"/>
      <c r="G167" s="238"/>
      <c r="H167" s="241"/>
      <c r="I167" s="238"/>
      <c r="J167" s="234"/>
      <c r="K167" s="234"/>
      <c r="L167" s="234"/>
      <c r="M167" s="238"/>
      <c r="N167" s="238"/>
      <c r="O167" s="238"/>
      <c r="P167" s="241"/>
      <c r="Q167" s="238"/>
      <c r="R167" s="235"/>
      <c r="S167" s="234"/>
      <c r="V167" s="138"/>
      <c r="W167" s="222"/>
      <c r="X167" s="138"/>
      <c r="Y167" s="138"/>
      <c r="Z167" s="138"/>
      <c r="AA167" s="138"/>
      <c r="AB167" s="138"/>
      <c r="AC167" s="138"/>
      <c r="AD167" s="138"/>
      <c r="AE167" s="138"/>
      <c r="AF167" s="138"/>
    </row>
    <row r="168" spans="1:32" s="175" customFormat="1" ht="18" customHeight="1" x14ac:dyDescent="0.3">
      <c r="A168" s="31"/>
      <c r="B168" s="29"/>
      <c r="C168" s="141"/>
      <c r="D168" s="43"/>
      <c r="E168" s="239" t="s">
        <v>87</v>
      </c>
      <c r="F168" s="722"/>
      <c r="G168" s="722"/>
      <c r="H168" s="241">
        <f>IF(ISNUMBER(SUM(H164+H166)),SUM(SUM(H166+H164)),"")</f>
        <v>0</v>
      </c>
      <c r="I168" s="242" t="s">
        <v>1</v>
      </c>
      <c r="J168" s="234"/>
      <c r="K168" s="235"/>
      <c r="L168" s="234"/>
      <c r="M168" s="239" t="s">
        <v>87</v>
      </c>
      <c r="N168" s="722"/>
      <c r="O168" s="722"/>
      <c r="P168" s="241">
        <f>IF(ISNUMBER(SUM(P164+P166)),SUM(SUM(P166+P164)),"")</f>
        <v>0</v>
      </c>
      <c r="Q168" s="242" t="s">
        <v>1</v>
      </c>
      <c r="R168" s="537"/>
      <c r="S168" s="234"/>
      <c r="V168" s="138"/>
      <c r="W168" s="222"/>
      <c r="X168" s="138"/>
      <c r="Y168" s="138"/>
      <c r="Z168" s="138"/>
      <c r="AA168" s="138"/>
      <c r="AB168" s="138"/>
      <c r="AC168" s="138"/>
      <c r="AD168" s="138"/>
      <c r="AE168" s="138"/>
      <c r="AF168" s="138"/>
    </row>
    <row r="169" spans="1:32" s="175" customFormat="1" x14ac:dyDescent="0.3">
      <c r="A169" s="31"/>
      <c r="B169" s="29"/>
      <c r="C169" s="30"/>
      <c r="D169" s="138"/>
      <c r="E169" s="543"/>
      <c r="F169" s="543"/>
      <c r="G169" s="544"/>
      <c r="H169" s="544"/>
      <c r="I169" s="544"/>
      <c r="J169" s="544"/>
      <c r="K169" s="544"/>
      <c r="L169" s="543"/>
      <c r="M169" s="543"/>
      <c r="N169" s="543"/>
      <c r="O169" s="543"/>
      <c r="P169" s="543"/>
      <c r="Q169" s="543"/>
      <c r="R169" s="543"/>
      <c r="S169" s="138"/>
      <c r="T169" s="138"/>
      <c r="U169" s="138"/>
      <c r="V169" s="138"/>
      <c r="W169" s="222"/>
      <c r="X169" s="138"/>
      <c r="Y169" s="138"/>
      <c r="Z169" s="138"/>
      <c r="AA169" s="138"/>
      <c r="AB169" s="138"/>
      <c r="AC169" s="138"/>
      <c r="AD169" s="138"/>
      <c r="AE169" s="138"/>
      <c r="AF169" s="138"/>
    </row>
    <row r="170" spans="1:32" s="175" customFormat="1" x14ac:dyDescent="0.3">
      <c r="A170" s="31"/>
      <c r="B170" s="29"/>
      <c r="C170" s="30"/>
      <c r="D170" s="138"/>
      <c r="E170" s="543"/>
      <c r="F170" s="543"/>
      <c r="G170" s="544"/>
      <c r="H170" s="544"/>
      <c r="I170" s="544"/>
      <c r="J170" s="544"/>
      <c r="K170" s="544"/>
      <c r="L170" s="543"/>
      <c r="M170" s="543"/>
      <c r="N170" s="543"/>
      <c r="O170" s="543"/>
      <c r="P170" s="543"/>
      <c r="Q170" s="543"/>
      <c r="R170" s="543"/>
      <c r="S170" s="138"/>
      <c r="T170" s="138"/>
      <c r="U170" s="138"/>
      <c r="V170" s="138"/>
      <c r="W170" s="222"/>
      <c r="X170" s="138"/>
      <c r="Y170" s="138"/>
      <c r="Z170" s="138"/>
      <c r="AA170" s="138"/>
      <c r="AB170" s="138"/>
      <c r="AC170" s="138"/>
      <c r="AD170" s="138"/>
      <c r="AE170" s="138"/>
      <c r="AF170" s="138"/>
    </row>
    <row r="171" spans="1:32" s="175" customFormat="1" x14ac:dyDescent="0.3">
      <c r="A171" s="31"/>
      <c r="B171" s="29"/>
      <c r="C171" s="30"/>
      <c r="D171" s="138"/>
      <c r="E171" s="543"/>
      <c r="F171" s="543"/>
      <c r="G171" s="544"/>
      <c r="H171" s="544"/>
      <c r="I171" s="544"/>
      <c r="J171" s="544"/>
      <c r="K171" s="544"/>
      <c r="L171" s="543"/>
      <c r="M171" s="543"/>
      <c r="N171" s="543"/>
      <c r="O171" s="543"/>
      <c r="P171" s="543"/>
      <c r="Q171" s="543"/>
      <c r="R171" s="543"/>
      <c r="S171" s="138"/>
      <c r="T171" s="138"/>
      <c r="U171" s="138"/>
      <c r="V171" s="138"/>
      <c r="W171" s="222"/>
      <c r="X171" s="138"/>
      <c r="Y171" s="138"/>
      <c r="Z171" s="138"/>
      <c r="AA171" s="138"/>
      <c r="AB171" s="138"/>
      <c r="AC171" s="138"/>
      <c r="AD171" s="138"/>
      <c r="AE171" s="138"/>
      <c r="AF171" s="138"/>
    </row>
    <row r="172" spans="1:32" s="175" customFormat="1" x14ac:dyDescent="0.3">
      <c r="A172" s="31"/>
      <c r="B172" s="29"/>
      <c r="C172" s="30"/>
      <c r="D172" s="138"/>
      <c r="E172" s="543"/>
      <c r="F172" s="543"/>
      <c r="G172" s="544"/>
      <c r="H172" s="544"/>
      <c r="I172" s="544"/>
      <c r="J172" s="544"/>
      <c r="K172" s="544"/>
      <c r="L172" s="543"/>
      <c r="M172" s="543"/>
      <c r="N172" s="543"/>
      <c r="O172" s="543"/>
      <c r="P172" s="543"/>
      <c r="Q172" s="543"/>
      <c r="R172" s="543"/>
      <c r="S172" s="138"/>
      <c r="T172" s="138"/>
      <c r="U172" s="138"/>
      <c r="V172" s="138"/>
      <c r="W172" s="222"/>
      <c r="X172" s="138"/>
      <c r="Y172" s="138"/>
      <c r="Z172" s="138"/>
      <c r="AA172" s="138"/>
      <c r="AB172" s="138"/>
      <c r="AC172" s="138"/>
      <c r="AD172" s="138"/>
      <c r="AE172" s="138"/>
      <c r="AF172" s="138"/>
    </row>
    <row r="173" spans="1:32" s="175" customFormat="1" x14ac:dyDescent="0.3">
      <c r="A173" s="31"/>
      <c r="B173" s="29"/>
      <c r="C173" s="30"/>
      <c r="D173" s="138"/>
      <c r="E173" s="543"/>
      <c r="F173" s="543"/>
      <c r="G173" s="544"/>
      <c r="H173" s="544"/>
      <c r="I173" s="544"/>
      <c r="J173" s="544"/>
      <c r="K173" s="544"/>
      <c r="L173" s="543"/>
      <c r="M173" s="543"/>
      <c r="N173" s="543"/>
      <c r="O173" s="543"/>
      <c r="P173" s="543"/>
      <c r="Q173" s="543"/>
      <c r="R173" s="543"/>
      <c r="S173" s="138"/>
      <c r="T173" s="138"/>
      <c r="U173" s="138"/>
      <c r="V173" s="138"/>
      <c r="W173" s="222"/>
      <c r="X173" s="138"/>
      <c r="Y173" s="138"/>
      <c r="Z173" s="138"/>
      <c r="AA173" s="138"/>
      <c r="AB173" s="138"/>
      <c r="AC173" s="138"/>
      <c r="AD173" s="138"/>
      <c r="AE173" s="138"/>
      <c r="AF173" s="138"/>
    </row>
    <row r="174" spans="1:32" s="175" customFormat="1" x14ac:dyDescent="0.3">
      <c r="A174" s="31"/>
      <c r="B174" s="29"/>
      <c r="C174" s="30"/>
      <c r="D174" s="138"/>
      <c r="E174" s="543"/>
      <c r="F174" s="543"/>
      <c r="G174" s="544"/>
      <c r="H174" s="544"/>
      <c r="I174" s="544"/>
      <c r="J174" s="544"/>
      <c r="K174" s="544"/>
      <c r="L174" s="543"/>
      <c r="M174" s="543"/>
      <c r="N174" s="543"/>
      <c r="O174" s="543"/>
      <c r="P174" s="543"/>
      <c r="Q174" s="543"/>
      <c r="R174" s="543"/>
      <c r="S174" s="138"/>
      <c r="T174" s="138"/>
      <c r="U174" s="138"/>
      <c r="V174" s="138"/>
      <c r="W174" s="222"/>
      <c r="X174" s="138"/>
      <c r="Y174" s="138"/>
      <c r="Z174" s="138"/>
      <c r="AA174" s="138"/>
      <c r="AB174" s="138"/>
      <c r="AC174" s="138"/>
      <c r="AD174" s="138"/>
      <c r="AE174" s="138"/>
      <c r="AF174" s="138"/>
    </row>
    <row r="175" spans="1:32" s="175" customFormat="1" x14ac:dyDescent="0.3">
      <c r="A175" s="31"/>
      <c r="B175" s="29"/>
      <c r="C175" s="30"/>
      <c r="D175" s="138"/>
      <c r="E175" s="543"/>
      <c r="F175" s="543"/>
      <c r="G175" s="544"/>
      <c r="H175" s="544"/>
      <c r="I175" s="544"/>
      <c r="J175" s="544"/>
      <c r="K175" s="544"/>
      <c r="L175" s="543"/>
      <c r="M175" s="543"/>
      <c r="N175" s="543"/>
      <c r="O175" s="543"/>
      <c r="P175" s="543"/>
      <c r="Q175" s="543"/>
      <c r="R175" s="543"/>
      <c r="S175" s="138"/>
      <c r="T175" s="138"/>
      <c r="U175" s="138"/>
      <c r="V175" s="138"/>
      <c r="W175" s="222"/>
      <c r="X175" s="138"/>
      <c r="Y175" s="138"/>
      <c r="Z175" s="138"/>
      <c r="AA175" s="138"/>
      <c r="AB175" s="138"/>
      <c r="AC175" s="138"/>
      <c r="AD175" s="138"/>
      <c r="AE175" s="138"/>
      <c r="AF175" s="138"/>
    </row>
    <row r="176" spans="1:32" s="175" customFormat="1" x14ac:dyDescent="0.3">
      <c r="A176" s="31"/>
      <c r="B176" s="29"/>
      <c r="C176" s="30"/>
      <c r="D176" s="138"/>
      <c r="E176" s="543"/>
      <c r="F176" s="543"/>
      <c r="G176" s="544"/>
      <c r="H176" s="544"/>
      <c r="I176" s="544"/>
      <c r="J176" s="544"/>
      <c r="K176" s="544"/>
      <c r="L176" s="543"/>
      <c r="M176" s="543"/>
      <c r="N176" s="543"/>
      <c r="O176" s="543"/>
      <c r="P176" s="543"/>
      <c r="Q176" s="543"/>
      <c r="R176" s="543"/>
      <c r="S176" s="138"/>
      <c r="T176" s="138"/>
      <c r="U176" s="138"/>
      <c r="V176" s="138"/>
      <c r="W176" s="222"/>
      <c r="X176" s="138"/>
      <c r="Y176" s="138"/>
      <c r="Z176" s="138"/>
      <c r="AA176" s="138"/>
      <c r="AB176" s="138"/>
      <c r="AC176" s="138"/>
      <c r="AD176" s="138"/>
      <c r="AE176" s="138"/>
      <c r="AF176" s="138"/>
    </row>
    <row r="177" spans="1:32" s="175" customFormat="1" x14ac:dyDescent="0.3">
      <c r="A177" s="31"/>
      <c r="B177" s="29"/>
      <c r="C177" s="30"/>
      <c r="D177" s="138"/>
      <c r="E177" s="543"/>
      <c r="F177" s="543"/>
      <c r="G177" s="544"/>
      <c r="H177" s="544"/>
      <c r="I177" s="544"/>
      <c r="J177" s="544"/>
      <c r="K177" s="544"/>
      <c r="L177" s="543"/>
      <c r="M177" s="543"/>
      <c r="N177" s="543"/>
      <c r="O177" s="543"/>
      <c r="P177" s="543"/>
      <c r="Q177" s="543"/>
      <c r="R177" s="543"/>
      <c r="S177" s="138"/>
      <c r="T177" s="138"/>
      <c r="U177" s="138"/>
      <c r="V177" s="138"/>
      <c r="W177" s="222"/>
      <c r="X177" s="138"/>
      <c r="Y177" s="138"/>
      <c r="Z177" s="138"/>
      <c r="AA177" s="138"/>
      <c r="AB177" s="138"/>
      <c r="AC177" s="138"/>
      <c r="AD177" s="138"/>
      <c r="AE177" s="138"/>
      <c r="AF177" s="138"/>
    </row>
    <row r="178" spans="1:32" s="175" customFormat="1" x14ac:dyDescent="0.3">
      <c r="A178" s="31"/>
      <c r="B178" s="29"/>
      <c r="C178" s="30"/>
      <c r="D178" s="138"/>
      <c r="E178" s="543"/>
      <c r="F178" s="543"/>
      <c r="G178" s="544"/>
      <c r="H178" s="544"/>
      <c r="I178" s="544"/>
      <c r="J178" s="544"/>
      <c r="K178" s="544"/>
      <c r="L178" s="543"/>
      <c r="M178" s="543"/>
      <c r="N178" s="543"/>
      <c r="O178" s="543"/>
      <c r="P178" s="543"/>
      <c r="Q178" s="543"/>
      <c r="R178" s="543"/>
      <c r="S178" s="138"/>
      <c r="T178" s="138"/>
      <c r="U178" s="138"/>
      <c r="V178" s="138"/>
      <c r="W178" s="222"/>
      <c r="X178" s="138"/>
      <c r="Y178" s="138"/>
      <c r="Z178" s="138"/>
      <c r="AA178" s="138"/>
      <c r="AB178" s="138"/>
      <c r="AC178" s="138"/>
      <c r="AD178" s="138"/>
      <c r="AE178" s="138"/>
      <c r="AF178" s="138"/>
    </row>
    <row r="179" spans="1:32" s="175" customFormat="1" x14ac:dyDescent="0.3">
      <c r="A179" s="31"/>
      <c r="B179" s="29"/>
      <c r="C179" s="30"/>
      <c r="D179" s="138"/>
      <c r="E179" s="543"/>
      <c r="F179" s="543"/>
      <c r="G179" s="544"/>
      <c r="H179" s="544"/>
      <c r="I179" s="544"/>
      <c r="J179" s="544"/>
      <c r="K179" s="544"/>
      <c r="L179" s="543"/>
      <c r="M179" s="543"/>
      <c r="N179" s="543"/>
      <c r="O179" s="543"/>
      <c r="P179" s="543"/>
      <c r="Q179" s="543"/>
      <c r="R179" s="543"/>
      <c r="S179" s="138"/>
      <c r="T179" s="138"/>
      <c r="U179" s="138"/>
      <c r="V179" s="138"/>
      <c r="W179" s="222"/>
      <c r="X179" s="138"/>
      <c r="Y179" s="138"/>
      <c r="Z179" s="138"/>
      <c r="AA179" s="138"/>
      <c r="AB179" s="138"/>
      <c r="AC179" s="138"/>
      <c r="AD179" s="138"/>
      <c r="AE179" s="138"/>
      <c r="AF179" s="138"/>
    </row>
    <row r="180" spans="1:32" s="175" customFormat="1" x14ac:dyDescent="0.3">
      <c r="A180" s="31"/>
      <c r="B180" s="29"/>
      <c r="C180" s="30"/>
      <c r="D180" s="138"/>
      <c r="E180" s="543"/>
      <c r="F180" s="543"/>
      <c r="G180" s="544"/>
      <c r="H180" s="544"/>
      <c r="I180" s="544"/>
      <c r="J180" s="544"/>
      <c r="K180" s="544"/>
      <c r="L180" s="543"/>
      <c r="M180" s="543"/>
      <c r="N180" s="543"/>
      <c r="O180" s="543"/>
      <c r="P180" s="543"/>
      <c r="Q180" s="543"/>
      <c r="R180" s="543"/>
      <c r="S180" s="138"/>
      <c r="T180" s="138"/>
      <c r="U180" s="138"/>
      <c r="V180" s="138"/>
      <c r="W180" s="222"/>
      <c r="X180" s="138"/>
      <c r="Y180" s="138"/>
      <c r="Z180" s="138"/>
      <c r="AA180" s="138"/>
      <c r="AB180" s="138"/>
      <c r="AC180" s="138"/>
      <c r="AD180" s="138"/>
      <c r="AE180" s="138"/>
      <c r="AF180" s="138"/>
    </row>
    <row r="181" spans="1:32" s="175" customFormat="1" x14ac:dyDescent="0.3">
      <c r="A181" s="31"/>
      <c r="B181" s="29"/>
      <c r="C181" s="30"/>
      <c r="D181" s="138"/>
      <c r="E181" s="543"/>
      <c r="F181" s="543"/>
      <c r="G181" s="544"/>
      <c r="H181" s="544"/>
      <c r="I181" s="544"/>
      <c r="J181" s="544"/>
      <c r="K181" s="544"/>
      <c r="L181" s="543"/>
      <c r="M181" s="543"/>
      <c r="N181" s="543"/>
      <c r="O181" s="543"/>
      <c r="P181" s="543"/>
      <c r="Q181" s="543"/>
      <c r="R181" s="543"/>
      <c r="S181" s="138"/>
      <c r="T181" s="138"/>
      <c r="U181" s="138"/>
      <c r="V181" s="138"/>
      <c r="W181" s="222"/>
      <c r="X181" s="138"/>
      <c r="Y181" s="138"/>
      <c r="Z181" s="138"/>
      <c r="AA181" s="138"/>
      <c r="AB181" s="138"/>
      <c r="AC181" s="138"/>
      <c r="AD181" s="138"/>
      <c r="AE181" s="138"/>
      <c r="AF181" s="138"/>
    </row>
    <row r="182" spans="1:32" s="175" customFormat="1" x14ac:dyDescent="0.3">
      <c r="A182" s="31"/>
      <c r="B182" s="29"/>
      <c r="C182" s="30"/>
      <c r="D182" s="138"/>
      <c r="E182" s="543"/>
      <c r="F182" s="543"/>
      <c r="G182" s="544"/>
      <c r="H182" s="544"/>
      <c r="I182" s="544"/>
      <c r="J182" s="544"/>
      <c r="K182" s="544"/>
      <c r="L182" s="543"/>
      <c r="M182" s="543"/>
      <c r="N182" s="543"/>
      <c r="O182" s="543"/>
      <c r="P182" s="543"/>
      <c r="Q182" s="543"/>
      <c r="R182" s="543"/>
      <c r="S182" s="138"/>
      <c r="T182" s="138"/>
      <c r="U182" s="138"/>
      <c r="V182" s="138"/>
      <c r="W182" s="222"/>
      <c r="X182" s="138"/>
      <c r="Y182" s="138"/>
      <c r="Z182" s="138"/>
      <c r="AA182" s="138"/>
      <c r="AB182" s="138"/>
      <c r="AC182" s="138"/>
      <c r="AD182" s="138"/>
      <c r="AE182" s="138"/>
      <c r="AF182" s="138"/>
    </row>
    <row r="183" spans="1:32" s="175" customFormat="1" x14ac:dyDescent="0.3">
      <c r="A183" s="31"/>
      <c r="B183" s="29"/>
      <c r="C183" s="30"/>
      <c r="D183" s="138"/>
      <c r="E183" s="543"/>
      <c r="F183" s="543"/>
      <c r="G183" s="544"/>
      <c r="H183" s="544"/>
      <c r="I183" s="544"/>
      <c r="J183" s="544"/>
      <c r="K183" s="544"/>
      <c r="L183" s="543"/>
      <c r="M183" s="543"/>
      <c r="N183" s="543"/>
      <c r="O183" s="543"/>
      <c r="P183" s="543"/>
      <c r="Q183" s="543"/>
      <c r="R183" s="543"/>
      <c r="S183" s="138"/>
      <c r="T183" s="138"/>
      <c r="U183" s="138"/>
      <c r="V183" s="138"/>
      <c r="W183" s="222"/>
      <c r="X183" s="138"/>
      <c r="Y183" s="138"/>
      <c r="Z183" s="138"/>
      <c r="AA183" s="138"/>
      <c r="AB183" s="138"/>
      <c r="AC183" s="138"/>
      <c r="AD183" s="138"/>
      <c r="AE183" s="138"/>
      <c r="AF183" s="138"/>
    </row>
    <row r="184" spans="1:32" s="175" customFormat="1" x14ac:dyDescent="0.3">
      <c r="A184" s="31"/>
      <c r="B184" s="29"/>
      <c r="C184" s="30"/>
      <c r="D184" s="138"/>
      <c r="E184" s="543"/>
      <c r="F184" s="543"/>
      <c r="G184" s="544"/>
      <c r="H184" s="544"/>
      <c r="I184" s="544"/>
      <c r="J184" s="544"/>
      <c r="K184" s="544"/>
      <c r="L184" s="543"/>
      <c r="M184" s="543"/>
      <c r="N184" s="543"/>
      <c r="O184" s="543"/>
      <c r="P184" s="543"/>
      <c r="Q184" s="543"/>
      <c r="R184" s="543"/>
      <c r="S184" s="138"/>
      <c r="T184" s="138"/>
      <c r="U184" s="138"/>
      <c r="V184" s="138"/>
      <c r="W184" s="222"/>
      <c r="X184" s="138"/>
      <c r="Y184" s="138"/>
      <c r="Z184" s="138"/>
      <c r="AA184" s="138"/>
      <c r="AB184" s="138"/>
      <c r="AC184" s="138"/>
      <c r="AD184" s="138"/>
      <c r="AE184" s="138"/>
      <c r="AF184" s="138"/>
    </row>
    <row r="185" spans="1:32" s="175" customFormat="1" x14ac:dyDescent="0.3">
      <c r="A185" s="31"/>
      <c r="B185" s="29"/>
      <c r="C185" s="30"/>
      <c r="D185" s="138"/>
      <c r="E185" s="543"/>
      <c r="F185" s="543"/>
      <c r="G185" s="544"/>
      <c r="H185" s="544"/>
      <c r="I185" s="544"/>
      <c r="J185" s="544"/>
      <c r="K185" s="544"/>
      <c r="L185" s="543"/>
      <c r="M185" s="543"/>
      <c r="N185" s="543"/>
      <c r="O185" s="543"/>
      <c r="P185" s="543"/>
      <c r="Q185" s="543"/>
      <c r="R185" s="543"/>
      <c r="S185" s="138"/>
      <c r="T185" s="138"/>
      <c r="U185" s="138"/>
      <c r="V185" s="138"/>
      <c r="W185" s="222"/>
      <c r="X185" s="138"/>
      <c r="Y185" s="138"/>
      <c r="Z185" s="138"/>
      <c r="AA185" s="138"/>
      <c r="AB185" s="138"/>
      <c r="AC185" s="138"/>
      <c r="AD185" s="138"/>
      <c r="AE185" s="138"/>
      <c r="AF185" s="138"/>
    </row>
    <row r="186" spans="1:32" s="175" customFormat="1" x14ac:dyDescent="0.3">
      <c r="A186" s="31"/>
      <c r="B186" s="29"/>
      <c r="C186" s="30"/>
      <c r="D186" s="138"/>
      <c r="E186" s="543"/>
      <c r="F186" s="543"/>
      <c r="G186" s="544"/>
      <c r="H186" s="544"/>
      <c r="I186" s="544"/>
      <c r="J186" s="544"/>
      <c r="K186" s="544"/>
      <c r="L186" s="543"/>
      <c r="M186" s="543"/>
      <c r="N186" s="543"/>
      <c r="O186" s="543"/>
      <c r="P186" s="543"/>
      <c r="Q186" s="543"/>
      <c r="R186" s="543"/>
      <c r="S186" s="138"/>
      <c r="T186" s="138"/>
      <c r="U186" s="138"/>
      <c r="V186" s="138"/>
      <c r="W186" s="222"/>
      <c r="X186" s="138"/>
      <c r="Y186" s="138"/>
      <c r="Z186" s="138"/>
      <c r="AA186" s="138"/>
      <c r="AB186" s="138"/>
      <c r="AC186" s="138"/>
      <c r="AD186" s="138"/>
      <c r="AE186" s="138"/>
      <c r="AF186" s="138"/>
    </row>
    <row r="187" spans="1:32" s="175" customFormat="1" x14ac:dyDescent="0.3">
      <c r="A187" s="31"/>
      <c r="B187" s="29"/>
      <c r="C187" s="30"/>
      <c r="D187" s="138"/>
      <c r="E187" s="543"/>
      <c r="F187" s="543"/>
      <c r="G187" s="544"/>
      <c r="H187" s="544"/>
      <c r="I187" s="544"/>
      <c r="J187" s="544"/>
      <c r="K187" s="544"/>
      <c r="L187" s="543"/>
      <c r="M187" s="543"/>
      <c r="N187" s="543"/>
      <c r="O187" s="543"/>
      <c r="P187" s="543"/>
      <c r="Q187" s="543"/>
      <c r="R187" s="543"/>
      <c r="S187" s="138"/>
      <c r="T187" s="138"/>
      <c r="U187" s="138"/>
      <c r="V187" s="138"/>
      <c r="W187" s="222"/>
      <c r="X187" s="138"/>
      <c r="Y187" s="138"/>
      <c r="Z187" s="138"/>
      <c r="AA187" s="138"/>
      <c r="AB187" s="138"/>
      <c r="AC187" s="138"/>
      <c r="AD187" s="138"/>
      <c r="AE187" s="138"/>
      <c r="AF187" s="138"/>
    </row>
    <row r="188" spans="1:32" s="175" customFormat="1" x14ac:dyDescent="0.3">
      <c r="A188" s="31"/>
      <c r="B188" s="29"/>
      <c r="C188" s="30"/>
      <c r="D188" s="138"/>
      <c r="E188" s="543"/>
      <c r="F188" s="543"/>
      <c r="G188" s="544"/>
      <c r="H188" s="544"/>
      <c r="I188" s="544"/>
      <c r="J188" s="544"/>
      <c r="K188" s="544"/>
      <c r="L188" s="543"/>
      <c r="M188" s="543"/>
      <c r="N188" s="543"/>
      <c r="O188" s="543"/>
      <c r="P188" s="543"/>
      <c r="Q188" s="543"/>
      <c r="R188" s="543"/>
      <c r="S188" s="138"/>
      <c r="T188" s="138"/>
      <c r="U188" s="138"/>
      <c r="V188" s="138"/>
      <c r="W188" s="222"/>
      <c r="X188" s="138"/>
      <c r="Y188" s="138"/>
      <c r="Z188" s="138"/>
      <c r="AA188" s="138"/>
      <c r="AB188" s="138"/>
      <c r="AC188" s="138"/>
      <c r="AD188" s="138"/>
      <c r="AE188" s="138"/>
      <c r="AF188" s="138"/>
    </row>
    <row r="189" spans="1:32" s="175" customFormat="1" x14ac:dyDescent="0.3">
      <c r="A189" s="31"/>
      <c r="B189" s="29"/>
      <c r="C189" s="30"/>
      <c r="D189" s="138"/>
      <c r="E189" s="543"/>
      <c r="F189" s="543"/>
      <c r="G189" s="544"/>
      <c r="H189" s="544"/>
      <c r="I189" s="544"/>
      <c r="J189" s="544"/>
      <c r="K189" s="544"/>
      <c r="L189" s="543"/>
      <c r="M189" s="543"/>
      <c r="N189" s="543"/>
      <c r="O189" s="543"/>
      <c r="P189" s="543"/>
      <c r="Q189" s="543"/>
      <c r="R189" s="543"/>
      <c r="S189" s="138"/>
      <c r="T189" s="138"/>
      <c r="U189" s="138"/>
      <c r="V189" s="138"/>
      <c r="W189" s="222"/>
      <c r="X189" s="138"/>
      <c r="Y189" s="138"/>
      <c r="Z189" s="138"/>
      <c r="AA189" s="138"/>
      <c r="AB189" s="138"/>
      <c r="AC189" s="138"/>
      <c r="AD189" s="138"/>
      <c r="AE189" s="138"/>
      <c r="AF189" s="138"/>
    </row>
    <row r="190" spans="1:32" s="175" customFormat="1" x14ac:dyDescent="0.3">
      <c r="A190" s="31"/>
      <c r="B190" s="29"/>
      <c r="C190" s="30"/>
      <c r="D190" s="138"/>
      <c r="E190" s="543"/>
      <c r="F190" s="543"/>
      <c r="G190" s="544"/>
      <c r="H190" s="544"/>
      <c r="I190" s="544"/>
      <c r="J190" s="544"/>
      <c r="K190" s="544"/>
      <c r="L190" s="543"/>
      <c r="M190" s="543"/>
      <c r="N190" s="543"/>
      <c r="O190" s="543"/>
      <c r="P190" s="543"/>
      <c r="Q190" s="543"/>
      <c r="R190" s="543"/>
      <c r="S190" s="138"/>
      <c r="T190" s="138"/>
      <c r="U190" s="138"/>
      <c r="V190" s="138"/>
      <c r="W190" s="222"/>
      <c r="X190" s="138"/>
      <c r="Y190" s="138"/>
      <c r="Z190" s="138"/>
      <c r="AA190" s="138"/>
      <c r="AB190" s="138"/>
      <c r="AC190" s="138"/>
      <c r="AD190" s="138"/>
      <c r="AE190" s="138"/>
      <c r="AF190" s="138"/>
    </row>
    <row r="191" spans="1:32" s="175" customFormat="1" x14ac:dyDescent="0.3">
      <c r="A191" s="31"/>
      <c r="B191" s="29"/>
      <c r="C191" s="30"/>
      <c r="D191" s="138"/>
      <c r="E191" s="543"/>
      <c r="F191" s="543"/>
      <c r="G191" s="544"/>
      <c r="H191" s="544"/>
      <c r="I191" s="544"/>
      <c r="J191" s="544"/>
      <c r="K191" s="544"/>
      <c r="L191" s="543"/>
      <c r="M191" s="543"/>
      <c r="N191" s="543"/>
      <c r="O191" s="543"/>
      <c r="P191" s="543"/>
      <c r="Q191" s="543"/>
      <c r="R191" s="543"/>
      <c r="S191" s="138"/>
      <c r="T191" s="138"/>
      <c r="U191" s="138"/>
      <c r="V191" s="138"/>
      <c r="W191" s="222"/>
      <c r="X191" s="138"/>
      <c r="Y191" s="138"/>
      <c r="Z191" s="138"/>
      <c r="AA191" s="138"/>
      <c r="AB191" s="138"/>
      <c r="AC191" s="138"/>
      <c r="AD191" s="138"/>
      <c r="AE191" s="138"/>
      <c r="AF191" s="138"/>
    </row>
    <row r="192" spans="1:32" s="175" customFormat="1" x14ac:dyDescent="0.3">
      <c r="A192" s="31"/>
      <c r="B192" s="29"/>
      <c r="C192" s="30"/>
      <c r="D192" s="138"/>
      <c r="E192" s="545"/>
      <c r="F192" s="545"/>
      <c r="G192" s="545"/>
      <c r="H192" s="545"/>
      <c r="I192" s="545"/>
      <c r="J192" s="544"/>
      <c r="K192" s="544"/>
      <c r="L192" s="543"/>
      <c r="M192" s="543"/>
      <c r="N192" s="543"/>
      <c r="O192" s="543"/>
      <c r="P192" s="543"/>
      <c r="Q192" s="543"/>
      <c r="R192" s="543"/>
      <c r="S192" s="138"/>
      <c r="T192" s="138"/>
      <c r="U192" s="138"/>
      <c r="V192" s="138"/>
      <c r="W192" s="222"/>
      <c r="X192" s="138"/>
      <c r="Y192" s="138"/>
      <c r="Z192" s="138"/>
      <c r="AA192" s="138"/>
      <c r="AB192" s="138"/>
      <c r="AC192" s="138"/>
      <c r="AD192" s="138"/>
      <c r="AE192" s="138"/>
      <c r="AF192" s="138"/>
    </row>
    <row r="193" spans="1:32" s="175" customFormat="1" x14ac:dyDescent="0.3">
      <c r="A193" s="31"/>
      <c r="B193" s="29"/>
      <c r="C193" s="30"/>
      <c r="D193" s="138"/>
      <c r="E193" s="545"/>
      <c r="F193" s="545"/>
      <c r="G193" s="545"/>
      <c r="H193" s="545"/>
      <c r="I193" s="545"/>
      <c r="J193" s="544"/>
      <c r="K193" s="544"/>
      <c r="L193" s="543"/>
      <c r="M193" s="543"/>
      <c r="N193" s="543"/>
      <c r="O193" s="543"/>
      <c r="P193" s="543"/>
      <c r="Q193" s="543"/>
      <c r="R193" s="543"/>
      <c r="S193" s="138"/>
      <c r="T193" s="138"/>
      <c r="U193" s="138"/>
      <c r="V193" s="138"/>
      <c r="W193" s="222"/>
      <c r="X193" s="138"/>
      <c r="Y193" s="138"/>
      <c r="Z193" s="138"/>
      <c r="AA193" s="138"/>
      <c r="AB193" s="138"/>
      <c r="AC193" s="138"/>
      <c r="AD193" s="138"/>
      <c r="AE193" s="138"/>
      <c r="AF193" s="138"/>
    </row>
    <row r="194" spans="1:32" s="175" customFormat="1" x14ac:dyDescent="0.3">
      <c r="A194" s="31"/>
      <c r="B194" s="29"/>
      <c r="C194" s="30"/>
      <c r="D194" s="138"/>
      <c r="E194" s="543"/>
      <c r="F194" s="543"/>
      <c r="G194" s="544"/>
      <c r="H194" s="544"/>
      <c r="I194" s="544"/>
      <c r="J194" s="544"/>
      <c r="K194" s="544"/>
      <c r="L194" s="543"/>
      <c r="M194" s="543"/>
      <c r="N194" s="543"/>
      <c r="O194" s="543"/>
      <c r="P194" s="543"/>
      <c r="Q194" s="543"/>
      <c r="R194" s="543"/>
      <c r="S194" s="138"/>
      <c r="T194" s="138"/>
      <c r="U194" s="138"/>
      <c r="V194" s="138"/>
      <c r="W194" s="222"/>
      <c r="X194" s="138"/>
      <c r="Y194" s="138"/>
      <c r="Z194" s="138"/>
      <c r="AA194" s="138"/>
      <c r="AB194" s="138"/>
      <c r="AC194" s="138"/>
      <c r="AD194" s="138"/>
      <c r="AE194" s="138"/>
      <c r="AF194" s="138"/>
    </row>
    <row r="195" spans="1:32" s="175" customFormat="1" x14ac:dyDescent="0.3">
      <c r="A195" s="31"/>
      <c r="B195" s="29"/>
      <c r="C195" s="30"/>
      <c r="D195" s="138"/>
      <c r="E195" s="543"/>
      <c r="F195" s="543"/>
      <c r="G195" s="544"/>
      <c r="H195" s="544"/>
      <c r="I195" s="544"/>
      <c r="J195" s="544"/>
      <c r="K195" s="544"/>
      <c r="L195" s="543"/>
      <c r="M195" s="543"/>
      <c r="N195" s="543"/>
      <c r="O195" s="543"/>
      <c r="P195" s="543"/>
      <c r="Q195" s="543"/>
      <c r="R195" s="543"/>
      <c r="S195" s="138"/>
      <c r="T195" s="138"/>
      <c r="U195" s="138"/>
      <c r="V195" s="138"/>
      <c r="W195" s="222"/>
      <c r="X195" s="138"/>
      <c r="Y195" s="138"/>
      <c r="Z195" s="138"/>
      <c r="AA195" s="138"/>
      <c r="AB195" s="138"/>
      <c r="AC195" s="138"/>
      <c r="AD195" s="138"/>
      <c r="AE195" s="138"/>
      <c r="AF195" s="138"/>
    </row>
    <row r="196" spans="1:32" s="175" customFormat="1" x14ac:dyDescent="0.3">
      <c r="A196" s="31"/>
      <c r="B196" s="29"/>
      <c r="C196" s="30"/>
      <c r="D196" s="138"/>
      <c r="E196" s="543"/>
      <c r="F196" s="543"/>
      <c r="G196" s="544"/>
      <c r="H196" s="544"/>
      <c r="I196" s="544"/>
      <c r="J196" s="545"/>
      <c r="K196" s="545"/>
      <c r="L196" s="545"/>
      <c r="M196" s="543"/>
      <c r="N196" s="543"/>
      <c r="O196" s="543"/>
      <c r="P196" s="543"/>
      <c r="Q196" s="543"/>
      <c r="R196" s="543"/>
      <c r="S196" s="138"/>
      <c r="T196" s="138"/>
      <c r="U196" s="138"/>
      <c r="V196" s="138"/>
      <c r="W196" s="222"/>
      <c r="X196" s="138"/>
      <c r="Y196" s="138"/>
      <c r="Z196" s="138"/>
      <c r="AA196" s="138"/>
      <c r="AB196" s="138"/>
      <c r="AC196" s="138"/>
      <c r="AD196" s="138"/>
      <c r="AE196" s="138"/>
      <c r="AF196" s="138"/>
    </row>
    <row r="197" spans="1:32" s="175" customFormat="1" x14ac:dyDescent="0.3">
      <c r="A197" s="31"/>
      <c r="B197" s="29"/>
      <c r="C197" s="30"/>
      <c r="D197" s="138"/>
      <c r="E197" s="543"/>
      <c r="F197" s="543"/>
      <c r="G197" s="544"/>
      <c r="H197" s="544"/>
      <c r="I197" s="544"/>
      <c r="J197" s="545"/>
      <c r="K197" s="545"/>
      <c r="L197" s="545"/>
      <c r="M197" s="543"/>
      <c r="N197" s="543"/>
      <c r="O197" s="543"/>
      <c r="P197" s="543"/>
      <c r="Q197" s="543"/>
      <c r="R197" s="543"/>
      <c r="S197" s="138"/>
      <c r="T197" s="138"/>
      <c r="U197" s="138"/>
      <c r="V197" s="138"/>
      <c r="W197" s="222"/>
      <c r="X197" s="138"/>
      <c r="Y197" s="138"/>
      <c r="Z197" s="138"/>
      <c r="AA197" s="138"/>
      <c r="AB197" s="138"/>
      <c r="AC197" s="138"/>
      <c r="AD197" s="138"/>
      <c r="AE197" s="138"/>
      <c r="AF197" s="138"/>
    </row>
    <row r="198" spans="1:32" s="175" customFormat="1" x14ac:dyDescent="0.3">
      <c r="A198" s="31"/>
      <c r="B198" s="29"/>
      <c r="C198" s="30"/>
      <c r="D198" s="138"/>
      <c r="E198" s="543"/>
      <c r="F198" s="543"/>
      <c r="G198" s="544"/>
      <c r="H198" s="544"/>
      <c r="I198" s="544"/>
      <c r="J198" s="544"/>
      <c r="K198" s="544"/>
      <c r="L198" s="543"/>
      <c r="M198" s="543"/>
      <c r="N198" s="543"/>
      <c r="O198" s="543"/>
      <c r="P198" s="543"/>
      <c r="Q198" s="543"/>
      <c r="R198" s="543"/>
      <c r="S198" s="138"/>
      <c r="T198" s="138"/>
      <c r="U198" s="138"/>
      <c r="V198" s="138"/>
      <c r="W198" s="222"/>
      <c r="X198" s="138"/>
      <c r="Y198" s="138"/>
      <c r="Z198" s="138"/>
      <c r="AA198" s="138"/>
      <c r="AB198" s="138"/>
      <c r="AC198" s="138"/>
      <c r="AD198" s="138"/>
      <c r="AE198" s="138"/>
      <c r="AF198" s="138"/>
    </row>
    <row r="199" spans="1:32" s="175" customFormat="1" x14ac:dyDescent="0.3">
      <c r="A199" s="31"/>
      <c r="B199" s="29"/>
      <c r="C199" s="30"/>
      <c r="D199" s="138"/>
      <c r="E199" s="543"/>
      <c r="F199" s="543"/>
      <c r="G199" s="544"/>
      <c r="H199" s="544"/>
      <c r="I199" s="544"/>
      <c r="J199" s="544"/>
      <c r="K199" s="544"/>
      <c r="L199" s="543"/>
      <c r="M199" s="543"/>
      <c r="N199" s="543"/>
      <c r="O199" s="543"/>
      <c r="P199" s="543"/>
      <c r="Q199" s="543"/>
      <c r="R199" s="543"/>
      <c r="S199" s="138"/>
      <c r="T199" s="138"/>
      <c r="U199" s="138"/>
      <c r="V199" s="138"/>
      <c r="W199" s="222"/>
      <c r="X199" s="138"/>
      <c r="Y199" s="138"/>
      <c r="Z199" s="138"/>
      <c r="AA199" s="138"/>
      <c r="AB199" s="138"/>
      <c r="AC199" s="138"/>
      <c r="AD199" s="138"/>
      <c r="AE199" s="138"/>
      <c r="AF199" s="138"/>
    </row>
    <row r="200" spans="1:32" s="175" customFormat="1" x14ac:dyDescent="0.3">
      <c r="A200" s="31"/>
      <c r="B200" s="29"/>
      <c r="C200" s="30"/>
      <c r="D200" s="138"/>
      <c r="E200" s="543"/>
      <c r="F200" s="543"/>
      <c r="G200" s="544"/>
      <c r="H200" s="544"/>
      <c r="I200" s="544"/>
      <c r="J200" s="544"/>
      <c r="K200" s="544"/>
      <c r="L200" s="543"/>
      <c r="M200" s="543"/>
      <c r="N200" s="543"/>
      <c r="O200" s="543"/>
      <c r="P200" s="543"/>
      <c r="Q200" s="543"/>
      <c r="R200" s="543"/>
      <c r="S200" s="138"/>
      <c r="T200" s="138"/>
      <c r="U200" s="138"/>
      <c r="V200" s="138"/>
      <c r="W200" s="138"/>
      <c r="X200" s="138"/>
      <c r="Y200" s="138"/>
      <c r="Z200" s="138"/>
      <c r="AA200" s="138"/>
      <c r="AB200" s="138"/>
      <c r="AC200" s="138"/>
      <c r="AD200" s="138"/>
      <c r="AE200" s="138"/>
      <c r="AF200" s="138"/>
    </row>
    <row r="201" spans="1:32" s="175" customFormat="1" x14ac:dyDescent="0.3">
      <c r="A201" s="31"/>
      <c r="B201" s="29"/>
      <c r="C201" s="30"/>
      <c r="D201" s="138"/>
      <c r="E201" s="543"/>
      <c r="F201" s="543"/>
      <c r="G201" s="544"/>
      <c r="H201" s="544"/>
      <c r="I201" s="544"/>
      <c r="J201" s="544"/>
      <c r="K201" s="544"/>
      <c r="L201" s="543"/>
      <c r="M201" s="543"/>
      <c r="N201" s="543"/>
      <c r="O201" s="543"/>
      <c r="P201" s="543"/>
      <c r="Q201" s="543"/>
      <c r="R201" s="543"/>
      <c r="S201" s="138"/>
      <c r="T201" s="138"/>
      <c r="U201" s="138"/>
      <c r="V201" s="138"/>
      <c r="W201" s="138"/>
      <c r="X201" s="138"/>
      <c r="Y201" s="138"/>
      <c r="Z201" s="138"/>
      <c r="AA201" s="138"/>
      <c r="AB201" s="138"/>
      <c r="AC201" s="138"/>
      <c r="AD201" s="138"/>
      <c r="AE201" s="138"/>
      <c r="AF201" s="138"/>
    </row>
    <row r="202" spans="1:32" s="175" customFormat="1" x14ac:dyDescent="0.3">
      <c r="A202" s="31"/>
      <c r="B202" s="29"/>
      <c r="C202" s="30"/>
      <c r="D202" s="138"/>
      <c r="E202" s="543"/>
      <c r="F202" s="543"/>
      <c r="G202" s="544"/>
      <c r="H202" s="544"/>
      <c r="I202" s="544"/>
      <c r="J202" s="544"/>
      <c r="K202" s="544"/>
      <c r="L202" s="543"/>
      <c r="M202" s="543"/>
      <c r="N202" s="543"/>
      <c r="O202" s="543"/>
      <c r="P202" s="543"/>
      <c r="Q202" s="543"/>
      <c r="R202" s="543"/>
      <c r="S202" s="138"/>
      <c r="T202" s="138"/>
      <c r="U202" s="138"/>
      <c r="V202" s="138"/>
      <c r="W202" s="138"/>
      <c r="X202" s="138"/>
      <c r="Y202" s="138"/>
      <c r="Z202" s="138"/>
      <c r="AA202" s="138"/>
      <c r="AB202" s="138"/>
      <c r="AC202" s="138"/>
      <c r="AD202" s="138"/>
      <c r="AE202" s="138"/>
      <c r="AF202" s="138"/>
    </row>
    <row r="203" spans="1:32" s="175" customFormat="1" x14ac:dyDescent="0.3">
      <c r="A203" s="31"/>
      <c r="B203" s="29"/>
      <c r="C203" s="30"/>
      <c r="D203" s="138"/>
      <c r="E203" s="543"/>
      <c r="F203" s="543"/>
      <c r="G203" s="544"/>
      <c r="H203" s="544"/>
      <c r="I203" s="544"/>
      <c r="J203" s="544"/>
      <c r="K203" s="544"/>
      <c r="L203" s="543"/>
      <c r="M203" s="543"/>
      <c r="N203" s="543"/>
      <c r="O203" s="543"/>
      <c r="P203" s="543"/>
      <c r="Q203" s="543"/>
      <c r="R203" s="543"/>
      <c r="S203" s="138"/>
      <c r="T203" s="138"/>
      <c r="U203" s="138"/>
      <c r="V203" s="138"/>
      <c r="W203" s="138"/>
      <c r="X203" s="138"/>
      <c r="Y203" s="138"/>
      <c r="Z203" s="138"/>
      <c r="AA203" s="138"/>
      <c r="AB203" s="138"/>
      <c r="AC203" s="138"/>
      <c r="AD203" s="138"/>
      <c r="AE203" s="138"/>
      <c r="AF203" s="138"/>
    </row>
    <row r="204" spans="1:32" s="175" customFormat="1" x14ac:dyDescent="0.3">
      <c r="A204" s="31"/>
      <c r="B204" s="29"/>
      <c r="C204" s="30"/>
      <c r="D204" s="138"/>
      <c r="E204" s="543"/>
      <c r="F204" s="543"/>
      <c r="G204" s="544"/>
      <c r="H204" s="544"/>
      <c r="I204" s="544"/>
      <c r="J204" s="544"/>
      <c r="K204" s="544"/>
      <c r="L204" s="543"/>
      <c r="M204" s="543"/>
      <c r="N204" s="543"/>
      <c r="O204" s="543"/>
      <c r="P204" s="543"/>
      <c r="Q204" s="543"/>
      <c r="R204" s="543"/>
      <c r="S204" s="138"/>
      <c r="T204" s="138"/>
      <c r="U204" s="138"/>
      <c r="V204" s="138"/>
      <c r="W204" s="138"/>
      <c r="X204" s="138"/>
      <c r="Y204" s="138"/>
      <c r="Z204" s="138"/>
      <c r="AA204" s="138"/>
      <c r="AB204" s="138"/>
      <c r="AC204" s="138"/>
      <c r="AD204" s="138"/>
      <c r="AE204" s="138"/>
      <c r="AF204" s="138"/>
    </row>
    <row r="205" spans="1:32" s="175" customFormat="1" x14ac:dyDescent="0.3">
      <c r="A205" s="31"/>
      <c r="B205" s="29"/>
      <c r="C205" s="30"/>
      <c r="D205" s="138"/>
      <c r="E205" s="543"/>
      <c r="F205" s="543"/>
      <c r="G205" s="544"/>
      <c r="H205" s="544"/>
      <c r="I205" s="544"/>
      <c r="J205" s="544"/>
      <c r="K205" s="544"/>
      <c r="L205" s="543"/>
      <c r="M205" s="543"/>
      <c r="N205" s="543"/>
      <c r="O205" s="543"/>
      <c r="P205" s="543"/>
      <c r="Q205" s="543"/>
      <c r="R205" s="543"/>
      <c r="S205" s="138"/>
      <c r="T205" s="138"/>
      <c r="U205" s="138"/>
      <c r="V205" s="138"/>
      <c r="W205" s="138"/>
      <c r="X205" s="138"/>
      <c r="Y205" s="138"/>
      <c r="Z205" s="138"/>
      <c r="AA205" s="138"/>
      <c r="AB205" s="138"/>
      <c r="AC205" s="138"/>
      <c r="AD205" s="138"/>
      <c r="AE205" s="138"/>
      <c r="AF205" s="138"/>
    </row>
    <row r="206" spans="1:32" s="175" customFormat="1" x14ac:dyDescent="0.3">
      <c r="A206" s="31"/>
      <c r="B206" s="29"/>
      <c r="C206" s="30"/>
      <c r="D206" s="138"/>
      <c r="E206" s="543"/>
      <c r="F206" s="543"/>
      <c r="G206" s="544"/>
      <c r="H206" s="544"/>
      <c r="I206" s="544"/>
      <c r="J206" s="544"/>
      <c r="K206" s="544"/>
      <c r="L206" s="543"/>
      <c r="M206" s="543"/>
      <c r="N206" s="543"/>
      <c r="O206" s="543"/>
      <c r="P206" s="543"/>
      <c r="Q206" s="543"/>
      <c r="R206" s="543"/>
      <c r="S206" s="138"/>
      <c r="T206" s="138"/>
      <c r="U206" s="138"/>
      <c r="V206" s="138"/>
      <c r="W206" s="138"/>
      <c r="X206" s="138"/>
      <c r="Y206" s="138"/>
      <c r="Z206" s="138"/>
      <c r="AA206" s="138"/>
      <c r="AB206" s="138"/>
      <c r="AC206" s="138"/>
      <c r="AD206" s="138"/>
      <c r="AE206" s="138"/>
      <c r="AF206" s="138"/>
    </row>
    <row r="207" spans="1:32" s="175" customFormat="1" x14ac:dyDescent="0.3">
      <c r="A207" s="31"/>
      <c r="B207" s="29"/>
      <c r="C207" s="30"/>
      <c r="D207" s="138"/>
      <c r="E207" s="543"/>
      <c r="F207" s="543"/>
      <c r="G207" s="544"/>
      <c r="H207" s="544"/>
      <c r="I207" s="544"/>
      <c r="J207" s="544"/>
      <c r="K207" s="544"/>
      <c r="L207" s="543"/>
      <c r="M207" s="543"/>
      <c r="N207" s="543"/>
      <c r="O207" s="543"/>
      <c r="P207" s="543"/>
      <c r="Q207" s="543"/>
      <c r="R207" s="543"/>
      <c r="S207" s="138"/>
      <c r="T207" s="138"/>
      <c r="U207" s="138"/>
      <c r="V207" s="138"/>
      <c r="W207" s="138"/>
      <c r="X207" s="138"/>
      <c r="Y207" s="138"/>
      <c r="Z207" s="138"/>
      <c r="AA207" s="138"/>
      <c r="AB207" s="138"/>
      <c r="AC207" s="138"/>
      <c r="AD207" s="138"/>
      <c r="AE207" s="138"/>
      <c r="AF207" s="138"/>
    </row>
    <row r="208" spans="1:32" s="175" customFormat="1" x14ac:dyDescent="0.3">
      <c r="A208" s="31"/>
      <c r="B208" s="29"/>
      <c r="C208" s="30"/>
      <c r="D208" s="138"/>
      <c r="E208" s="543"/>
      <c r="F208" s="543"/>
      <c r="G208" s="544"/>
      <c r="H208" s="544"/>
      <c r="I208" s="544"/>
      <c r="J208" s="544"/>
      <c r="K208" s="544"/>
      <c r="L208" s="543"/>
      <c r="M208" s="543"/>
      <c r="N208" s="543"/>
      <c r="O208" s="543"/>
      <c r="P208" s="543"/>
      <c r="Q208" s="543"/>
      <c r="R208" s="543"/>
      <c r="S208" s="138"/>
      <c r="T208" s="138"/>
      <c r="U208" s="138"/>
      <c r="V208" s="138"/>
      <c r="W208" s="138"/>
      <c r="X208" s="138"/>
      <c r="Y208" s="138"/>
      <c r="Z208" s="138"/>
      <c r="AA208" s="138"/>
      <c r="AB208" s="138"/>
      <c r="AC208" s="138"/>
      <c r="AD208" s="138"/>
      <c r="AE208" s="138"/>
      <c r="AF208" s="138"/>
    </row>
    <row r="209" spans="1:32" s="175" customFormat="1" x14ac:dyDescent="0.3">
      <c r="A209" s="31"/>
      <c r="B209" s="29"/>
      <c r="C209" s="30"/>
      <c r="D209" s="138"/>
      <c r="E209" s="543"/>
      <c r="F209" s="543"/>
      <c r="G209" s="544"/>
      <c r="H209" s="544"/>
      <c r="I209" s="544"/>
      <c r="J209" s="544"/>
      <c r="K209" s="544"/>
      <c r="L209" s="543"/>
      <c r="M209" s="543"/>
      <c r="N209" s="543"/>
      <c r="O209" s="543"/>
      <c r="P209" s="543"/>
      <c r="Q209" s="543"/>
      <c r="R209" s="543"/>
      <c r="S209" s="138"/>
      <c r="T209" s="138"/>
      <c r="U209" s="138"/>
      <c r="V209" s="138"/>
      <c r="W209" s="138"/>
      <c r="X209" s="138"/>
      <c r="Y209" s="138"/>
      <c r="Z209" s="138"/>
      <c r="AA209" s="138"/>
      <c r="AB209" s="138"/>
      <c r="AC209" s="138"/>
      <c r="AD209" s="138"/>
      <c r="AE209" s="138"/>
      <c r="AF209" s="138"/>
    </row>
    <row r="210" spans="1:32" s="175" customFormat="1" x14ac:dyDescent="0.3">
      <c r="A210" s="31"/>
      <c r="B210" s="29"/>
      <c r="C210" s="30"/>
      <c r="D210" s="138"/>
      <c r="E210" s="543"/>
      <c r="F210" s="543"/>
      <c r="G210" s="544"/>
      <c r="H210" s="544"/>
      <c r="I210" s="544"/>
      <c r="J210" s="544"/>
      <c r="K210" s="544"/>
      <c r="L210" s="543"/>
      <c r="M210" s="543"/>
      <c r="N210" s="543"/>
      <c r="O210" s="543"/>
      <c r="P210" s="543"/>
      <c r="Q210" s="543"/>
      <c r="R210" s="543"/>
      <c r="S210" s="138"/>
      <c r="T210" s="138"/>
      <c r="U210" s="138"/>
      <c r="V210" s="138"/>
      <c r="W210" s="138"/>
      <c r="X210" s="138"/>
      <c r="Y210" s="138"/>
      <c r="Z210" s="138"/>
      <c r="AA210" s="138"/>
      <c r="AB210" s="138"/>
      <c r="AC210" s="138"/>
      <c r="AD210" s="138"/>
      <c r="AE210" s="138"/>
      <c r="AF210" s="138"/>
    </row>
    <row r="211" spans="1:32" s="175" customFormat="1" x14ac:dyDescent="0.3">
      <c r="A211" s="31"/>
      <c r="B211" s="29"/>
      <c r="C211" s="30"/>
      <c r="D211" s="138"/>
      <c r="E211" s="543"/>
      <c r="F211" s="543"/>
      <c r="G211" s="544"/>
      <c r="H211" s="544"/>
      <c r="I211" s="544"/>
      <c r="J211" s="544"/>
      <c r="K211" s="544"/>
      <c r="L211" s="543"/>
      <c r="M211" s="543"/>
      <c r="N211" s="543"/>
      <c r="O211" s="543"/>
      <c r="P211" s="543"/>
      <c r="Q211" s="543"/>
      <c r="R211" s="543"/>
      <c r="S211" s="138"/>
      <c r="T211" s="138"/>
      <c r="U211" s="138"/>
      <c r="V211" s="138"/>
      <c r="W211" s="138"/>
      <c r="X211" s="138"/>
      <c r="Y211" s="138"/>
      <c r="Z211" s="138"/>
      <c r="AA211" s="138"/>
      <c r="AB211" s="138"/>
      <c r="AC211" s="138"/>
      <c r="AD211" s="138"/>
      <c r="AE211" s="138"/>
      <c r="AF211" s="138"/>
    </row>
    <row r="212" spans="1:32" s="175" customFormat="1" x14ac:dyDescent="0.3">
      <c r="A212" s="31"/>
      <c r="B212" s="29"/>
      <c r="C212" s="30"/>
      <c r="D212" s="138"/>
      <c r="E212" s="543"/>
      <c r="F212" s="543"/>
      <c r="G212" s="544"/>
      <c r="H212" s="544"/>
      <c r="I212" s="544"/>
      <c r="J212" s="544"/>
      <c r="K212" s="544"/>
      <c r="L212" s="543"/>
      <c r="M212" s="543"/>
      <c r="N212" s="543"/>
      <c r="O212" s="543"/>
      <c r="P212" s="543"/>
      <c r="Q212" s="543"/>
      <c r="R212" s="543"/>
      <c r="S212" s="138"/>
      <c r="T212" s="138"/>
      <c r="U212" s="138"/>
      <c r="V212" s="138"/>
      <c r="W212" s="138"/>
      <c r="X212" s="138"/>
      <c r="Y212" s="138"/>
      <c r="Z212" s="138"/>
      <c r="AA212" s="138"/>
      <c r="AB212" s="138"/>
      <c r="AC212" s="138"/>
      <c r="AD212" s="138"/>
      <c r="AE212" s="138"/>
      <c r="AF212" s="138"/>
    </row>
    <row r="213" spans="1:32" s="175" customFormat="1" x14ac:dyDescent="0.3">
      <c r="A213" s="31"/>
      <c r="B213" s="29"/>
      <c r="C213" s="30"/>
      <c r="D213" s="138"/>
      <c r="E213" s="543"/>
      <c r="F213" s="543"/>
      <c r="G213" s="544"/>
      <c r="H213" s="544"/>
      <c r="I213" s="544"/>
      <c r="J213" s="544"/>
      <c r="K213" s="544"/>
      <c r="L213" s="543"/>
      <c r="M213" s="543"/>
      <c r="N213" s="543"/>
      <c r="O213" s="543"/>
      <c r="P213" s="543"/>
      <c r="Q213" s="543"/>
      <c r="R213" s="543"/>
      <c r="S213" s="138"/>
      <c r="T213" s="138"/>
      <c r="U213" s="138"/>
      <c r="V213" s="138"/>
      <c r="W213" s="138"/>
      <c r="X213" s="138"/>
      <c r="Y213" s="138"/>
      <c r="Z213" s="138"/>
      <c r="AA213" s="138"/>
      <c r="AB213" s="138"/>
      <c r="AC213" s="138"/>
      <c r="AD213" s="138"/>
      <c r="AE213" s="138"/>
      <c r="AF213" s="138"/>
    </row>
    <row r="214" spans="1:32" s="175" customFormat="1" x14ac:dyDescent="0.3">
      <c r="A214" s="31"/>
      <c r="B214" s="29"/>
      <c r="C214" s="30"/>
      <c r="D214" s="138"/>
      <c r="E214" s="543"/>
      <c r="F214" s="543"/>
      <c r="G214" s="544"/>
      <c r="H214" s="544"/>
      <c r="I214" s="544"/>
      <c r="J214" s="544"/>
      <c r="K214" s="544"/>
      <c r="L214" s="543"/>
      <c r="M214" s="543"/>
      <c r="N214" s="543"/>
      <c r="O214" s="543"/>
      <c r="P214" s="543"/>
      <c r="Q214" s="543"/>
      <c r="R214" s="543"/>
      <c r="S214" s="138"/>
      <c r="T214" s="138"/>
      <c r="U214" s="138"/>
      <c r="V214" s="138"/>
      <c r="W214" s="138"/>
      <c r="X214" s="138"/>
      <c r="Y214" s="138"/>
      <c r="Z214" s="138"/>
      <c r="AA214" s="138"/>
      <c r="AB214" s="138"/>
      <c r="AC214" s="138"/>
      <c r="AD214" s="138"/>
      <c r="AE214" s="138"/>
      <c r="AF214" s="138"/>
    </row>
    <row r="215" spans="1:32" s="175" customFormat="1" x14ac:dyDescent="0.3">
      <c r="A215" s="31"/>
      <c r="B215" s="29"/>
      <c r="C215" s="30"/>
      <c r="D215" s="138"/>
      <c r="E215" s="543"/>
      <c r="F215" s="543"/>
      <c r="G215" s="544"/>
      <c r="H215" s="544"/>
      <c r="I215" s="544"/>
      <c r="J215" s="544"/>
      <c r="K215" s="544"/>
      <c r="L215" s="543"/>
      <c r="M215" s="543"/>
      <c r="N215" s="543"/>
      <c r="O215" s="543"/>
      <c r="P215" s="543"/>
      <c r="Q215" s="543"/>
      <c r="R215" s="543"/>
      <c r="S215" s="138"/>
      <c r="T215" s="138"/>
      <c r="U215" s="138"/>
      <c r="V215" s="138"/>
      <c r="W215" s="138"/>
      <c r="X215" s="138"/>
      <c r="Y215" s="138"/>
      <c r="Z215" s="138"/>
      <c r="AA215" s="138"/>
      <c r="AB215" s="138"/>
      <c r="AC215" s="138"/>
      <c r="AD215" s="138"/>
      <c r="AE215" s="138"/>
      <c r="AF215" s="138"/>
    </row>
    <row r="216" spans="1:32" s="175" customFormat="1" x14ac:dyDescent="0.3">
      <c r="A216" s="31"/>
      <c r="B216" s="29"/>
      <c r="C216" s="30"/>
      <c r="D216" s="138"/>
      <c r="E216" s="543"/>
      <c r="F216" s="543"/>
      <c r="G216" s="544"/>
      <c r="H216" s="544"/>
      <c r="I216" s="544"/>
      <c r="J216" s="544"/>
      <c r="K216" s="544"/>
      <c r="L216" s="543"/>
      <c r="M216" s="543"/>
      <c r="N216" s="543"/>
      <c r="O216" s="543"/>
      <c r="P216" s="543"/>
      <c r="Q216" s="543"/>
      <c r="R216" s="543"/>
      <c r="S216" s="138"/>
      <c r="T216" s="138"/>
      <c r="U216" s="138"/>
      <c r="V216" s="138"/>
      <c r="W216" s="138"/>
      <c r="X216" s="138"/>
      <c r="Y216" s="138"/>
      <c r="Z216" s="138"/>
      <c r="AA216" s="138"/>
      <c r="AB216" s="138"/>
      <c r="AC216" s="138"/>
      <c r="AD216" s="138"/>
      <c r="AE216" s="138"/>
      <c r="AF216" s="138"/>
    </row>
    <row r="217" spans="1:32" s="175" customFormat="1" x14ac:dyDescent="0.3">
      <c r="A217" s="31"/>
      <c r="B217" s="29"/>
      <c r="C217" s="30"/>
      <c r="D217" s="138"/>
      <c r="E217" s="543"/>
      <c r="F217" s="543"/>
      <c r="G217" s="544"/>
      <c r="H217" s="544"/>
      <c r="I217" s="544"/>
      <c r="J217" s="544"/>
      <c r="K217" s="544"/>
      <c r="L217" s="543"/>
      <c r="M217" s="543"/>
      <c r="N217" s="543"/>
      <c r="O217" s="543"/>
      <c r="P217" s="543"/>
      <c r="Q217" s="543"/>
      <c r="R217" s="543"/>
      <c r="S217" s="138"/>
      <c r="T217" s="138"/>
      <c r="U217" s="138"/>
      <c r="V217" s="138"/>
      <c r="W217" s="138"/>
      <c r="X217" s="138"/>
      <c r="Y217" s="138"/>
      <c r="Z217" s="138"/>
      <c r="AA217" s="138"/>
      <c r="AB217" s="138"/>
      <c r="AC217" s="138"/>
      <c r="AD217" s="138"/>
      <c r="AE217" s="138"/>
      <c r="AF217" s="138"/>
    </row>
    <row r="218" spans="1:32" s="175" customFormat="1" x14ac:dyDescent="0.3">
      <c r="A218" s="31"/>
      <c r="B218" s="29"/>
      <c r="C218" s="30"/>
      <c r="D218" s="138"/>
      <c r="E218" s="543"/>
      <c r="F218" s="543"/>
      <c r="G218" s="544"/>
      <c r="H218" s="544"/>
      <c r="I218" s="544"/>
      <c r="J218" s="544"/>
      <c r="K218" s="544"/>
      <c r="L218" s="543"/>
      <c r="M218" s="543"/>
      <c r="N218" s="543"/>
      <c r="O218" s="543"/>
      <c r="P218" s="543"/>
      <c r="Q218" s="543"/>
      <c r="R218" s="543"/>
      <c r="S218" s="138"/>
      <c r="T218" s="138"/>
      <c r="U218" s="138"/>
      <c r="V218" s="138"/>
      <c r="W218" s="138"/>
      <c r="X218" s="138"/>
      <c r="Y218" s="138"/>
      <c r="Z218" s="138"/>
      <c r="AA218" s="138"/>
      <c r="AB218" s="138"/>
      <c r="AC218" s="138"/>
      <c r="AD218" s="138"/>
      <c r="AE218" s="138"/>
      <c r="AF218" s="138"/>
    </row>
    <row r="219" spans="1:32" s="175" customFormat="1" x14ac:dyDescent="0.3">
      <c r="A219" s="31"/>
      <c r="B219" s="29"/>
      <c r="C219" s="30"/>
      <c r="D219" s="138"/>
      <c r="E219" s="543"/>
      <c r="F219" s="543"/>
      <c r="G219" s="544"/>
      <c r="H219" s="544"/>
      <c r="I219" s="544"/>
      <c r="J219" s="544"/>
      <c r="K219" s="544"/>
      <c r="L219" s="543"/>
      <c r="M219" s="543"/>
      <c r="N219" s="543"/>
      <c r="O219" s="543"/>
      <c r="P219" s="543"/>
      <c r="Q219" s="543"/>
      <c r="R219" s="543"/>
      <c r="S219" s="138"/>
      <c r="T219" s="138"/>
      <c r="U219" s="138"/>
      <c r="V219" s="138"/>
      <c r="W219" s="138"/>
      <c r="X219" s="138"/>
      <c r="Y219" s="138"/>
      <c r="Z219" s="138"/>
      <c r="AA219" s="138"/>
      <c r="AB219" s="138"/>
      <c r="AC219" s="138"/>
      <c r="AD219" s="138"/>
      <c r="AE219" s="138"/>
      <c r="AF219" s="138"/>
    </row>
    <row r="220" spans="1:32" s="175" customFormat="1" x14ac:dyDescent="0.3">
      <c r="A220" s="31"/>
      <c r="B220" s="29"/>
      <c r="C220" s="30"/>
      <c r="D220" s="138"/>
      <c r="E220" s="543"/>
      <c r="F220" s="543"/>
      <c r="G220" s="544"/>
      <c r="H220" s="544"/>
      <c r="I220" s="544"/>
      <c r="J220" s="544"/>
      <c r="K220" s="544"/>
      <c r="L220" s="543"/>
      <c r="M220" s="543"/>
      <c r="N220" s="543"/>
      <c r="O220" s="543"/>
      <c r="P220" s="543"/>
      <c r="Q220" s="543"/>
      <c r="R220" s="543"/>
      <c r="S220" s="138"/>
      <c r="T220" s="138"/>
      <c r="U220" s="138"/>
      <c r="V220" s="138"/>
      <c r="W220" s="138"/>
      <c r="X220" s="138"/>
      <c r="Y220" s="138"/>
      <c r="Z220" s="138"/>
      <c r="AA220" s="138"/>
      <c r="AB220" s="138"/>
      <c r="AC220" s="138"/>
      <c r="AD220" s="138"/>
      <c r="AE220" s="138"/>
      <c r="AF220" s="138"/>
    </row>
    <row r="221" spans="1:32" s="175" customFormat="1" x14ac:dyDescent="0.3">
      <c r="A221" s="31"/>
      <c r="B221" s="29"/>
      <c r="C221" s="30"/>
      <c r="D221" s="138"/>
      <c r="E221" s="543"/>
      <c r="F221" s="543"/>
      <c r="G221" s="544"/>
      <c r="H221" s="544"/>
      <c r="I221" s="544"/>
      <c r="J221" s="544"/>
      <c r="K221" s="544"/>
      <c r="L221" s="543"/>
      <c r="M221" s="543"/>
      <c r="N221" s="543"/>
      <c r="O221" s="543"/>
      <c r="P221" s="543"/>
      <c r="Q221" s="543"/>
      <c r="R221" s="543"/>
      <c r="S221" s="138"/>
      <c r="T221" s="138"/>
      <c r="U221" s="138"/>
      <c r="V221" s="138"/>
      <c r="W221" s="138"/>
      <c r="X221" s="138"/>
      <c r="Y221" s="138"/>
      <c r="Z221" s="138"/>
      <c r="AA221" s="138"/>
      <c r="AB221" s="138"/>
      <c r="AC221" s="138"/>
      <c r="AD221" s="138"/>
      <c r="AE221" s="138"/>
      <c r="AF221" s="138"/>
    </row>
    <row r="222" spans="1:32" s="175" customFormat="1" x14ac:dyDescent="0.3">
      <c r="A222" s="31"/>
      <c r="B222" s="29"/>
      <c r="C222" s="30"/>
      <c r="D222" s="138"/>
      <c r="E222" s="543"/>
      <c r="F222" s="543"/>
      <c r="G222" s="544"/>
      <c r="H222" s="544"/>
      <c r="I222" s="544"/>
      <c r="J222" s="544"/>
      <c r="K222" s="544"/>
      <c r="L222" s="543"/>
      <c r="M222" s="543"/>
      <c r="N222" s="543"/>
      <c r="O222" s="543"/>
      <c r="P222" s="543"/>
      <c r="Q222" s="543"/>
      <c r="R222" s="543"/>
      <c r="S222" s="138"/>
      <c r="T222" s="138"/>
      <c r="U222" s="138"/>
      <c r="V222" s="138"/>
      <c r="W222" s="138"/>
      <c r="X222" s="138"/>
      <c r="Y222" s="138"/>
      <c r="Z222" s="138"/>
      <c r="AA222" s="138"/>
      <c r="AB222" s="138"/>
      <c r="AC222" s="138"/>
      <c r="AD222" s="138"/>
      <c r="AE222" s="138"/>
      <c r="AF222" s="138"/>
    </row>
    <row r="223" spans="1:32" s="175" customFormat="1" x14ac:dyDescent="0.3">
      <c r="A223" s="31"/>
      <c r="B223" s="29"/>
      <c r="C223" s="30"/>
      <c r="D223" s="138"/>
      <c r="E223" s="543"/>
      <c r="F223" s="543"/>
      <c r="G223" s="544"/>
      <c r="H223" s="544"/>
      <c r="I223" s="544"/>
      <c r="J223" s="544"/>
      <c r="K223" s="544"/>
      <c r="L223" s="543"/>
      <c r="M223" s="543"/>
      <c r="N223" s="543"/>
      <c r="O223" s="543"/>
      <c r="P223" s="543"/>
      <c r="Q223" s="543"/>
      <c r="R223" s="543"/>
      <c r="S223" s="138"/>
      <c r="T223" s="138"/>
      <c r="U223" s="138"/>
      <c r="V223" s="138"/>
      <c r="W223" s="138"/>
      <c r="X223" s="138"/>
      <c r="Y223" s="138"/>
      <c r="Z223" s="138"/>
      <c r="AA223" s="138"/>
      <c r="AB223" s="138"/>
      <c r="AC223" s="138"/>
      <c r="AD223" s="138"/>
      <c r="AE223" s="138"/>
      <c r="AF223" s="138"/>
    </row>
    <row r="224" spans="1:32" s="175" customFormat="1" x14ac:dyDescent="0.3">
      <c r="A224" s="31"/>
      <c r="B224" s="29"/>
      <c r="C224" s="30"/>
      <c r="D224" s="138"/>
      <c r="E224" s="543"/>
      <c r="F224" s="543"/>
      <c r="G224" s="544"/>
      <c r="H224" s="544"/>
      <c r="I224" s="544"/>
      <c r="J224" s="544"/>
      <c r="K224" s="544"/>
      <c r="L224" s="543"/>
      <c r="M224" s="543"/>
      <c r="N224" s="543"/>
      <c r="O224" s="543"/>
      <c r="P224" s="543"/>
      <c r="Q224" s="543"/>
      <c r="R224" s="543"/>
      <c r="S224" s="138"/>
      <c r="T224" s="138"/>
      <c r="U224" s="138"/>
      <c r="V224" s="138"/>
      <c r="W224" s="138"/>
      <c r="X224" s="138"/>
      <c r="Y224" s="138"/>
      <c r="Z224" s="138"/>
      <c r="AA224" s="138"/>
      <c r="AB224" s="138"/>
      <c r="AC224" s="138"/>
      <c r="AD224" s="138"/>
      <c r="AE224" s="138"/>
      <c r="AF224" s="138"/>
    </row>
    <row r="225" spans="1:32" s="175" customFormat="1" x14ac:dyDescent="0.3">
      <c r="A225" s="31"/>
      <c r="B225" s="29"/>
      <c r="C225" s="30"/>
      <c r="D225" s="138"/>
      <c r="E225" s="543"/>
      <c r="F225" s="543"/>
      <c r="G225" s="544"/>
      <c r="H225" s="544"/>
      <c r="I225" s="544"/>
      <c r="J225" s="544"/>
      <c r="K225" s="544"/>
      <c r="L225" s="543"/>
      <c r="M225" s="543"/>
      <c r="N225" s="543"/>
      <c r="O225" s="543"/>
      <c r="P225" s="543"/>
      <c r="Q225" s="543"/>
      <c r="R225" s="543"/>
      <c r="S225" s="138"/>
      <c r="T225" s="138"/>
      <c r="U225" s="138"/>
      <c r="V225" s="138"/>
      <c r="W225" s="138"/>
      <c r="X225" s="138"/>
      <c r="Y225" s="138"/>
      <c r="Z225" s="138"/>
      <c r="AA225" s="138"/>
      <c r="AB225" s="138"/>
      <c r="AC225" s="138"/>
      <c r="AD225" s="138"/>
      <c r="AE225" s="138"/>
      <c r="AF225" s="138"/>
    </row>
    <row r="226" spans="1:32" s="175" customFormat="1" x14ac:dyDescent="0.3">
      <c r="A226" s="31"/>
      <c r="B226" s="29"/>
      <c r="C226" s="30"/>
      <c r="D226" s="138"/>
      <c r="E226" s="543"/>
      <c r="F226" s="543"/>
      <c r="G226" s="544"/>
      <c r="H226" s="544"/>
      <c r="I226" s="544"/>
      <c r="J226" s="544"/>
      <c r="K226" s="544"/>
      <c r="L226" s="543"/>
      <c r="M226" s="543"/>
      <c r="N226" s="543"/>
      <c r="O226" s="543"/>
      <c r="P226" s="543"/>
      <c r="Q226" s="543"/>
      <c r="R226" s="543"/>
      <c r="S226" s="138"/>
      <c r="T226" s="138"/>
      <c r="U226" s="138"/>
      <c r="V226" s="138"/>
      <c r="W226" s="138"/>
      <c r="X226" s="138"/>
      <c r="Y226" s="138"/>
      <c r="Z226" s="138"/>
      <c r="AA226" s="138"/>
      <c r="AB226" s="138"/>
      <c r="AC226" s="138"/>
      <c r="AD226" s="138"/>
      <c r="AE226" s="138"/>
      <c r="AF226" s="138"/>
    </row>
    <row r="227" spans="1:32" s="175" customFormat="1" x14ac:dyDescent="0.3">
      <c r="A227" s="31"/>
      <c r="B227" s="29"/>
      <c r="C227" s="30"/>
      <c r="D227" s="138"/>
      <c r="E227" s="543"/>
      <c r="F227" s="543"/>
      <c r="G227" s="544"/>
      <c r="H227" s="544"/>
      <c r="I227" s="544"/>
      <c r="J227" s="544"/>
      <c r="K227" s="544"/>
      <c r="L227" s="543"/>
      <c r="M227" s="543"/>
      <c r="N227" s="543"/>
      <c r="O227" s="543"/>
      <c r="P227" s="543"/>
      <c r="Q227" s="543"/>
      <c r="R227" s="543"/>
      <c r="S227" s="138"/>
      <c r="T227" s="138"/>
      <c r="U227" s="138"/>
      <c r="V227" s="138"/>
      <c r="W227" s="138"/>
      <c r="X227" s="138"/>
      <c r="Y227" s="138"/>
      <c r="Z227" s="138"/>
      <c r="AA227" s="138"/>
      <c r="AB227" s="138"/>
      <c r="AC227" s="138"/>
      <c r="AD227" s="138"/>
      <c r="AE227" s="138"/>
      <c r="AF227" s="138"/>
    </row>
    <row r="228" spans="1:32" s="175" customFormat="1" x14ac:dyDescent="0.3">
      <c r="A228" s="31"/>
      <c r="B228" s="29"/>
      <c r="C228" s="30"/>
      <c r="D228" s="138"/>
      <c r="E228" s="543"/>
      <c r="F228" s="543"/>
      <c r="G228" s="544"/>
      <c r="H228" s="544"/>
      <c r="I228" s="544"/>
      <c r="J228" s="544"/>
      <c r="K228" s="544"/>
      <c r="L228" s="543"/>
      <c r="M228" s="543"/>
      <c r="N228" s="543"/>
      <c r="O228" s="543"/>
      <c r="P228" s="543"/>
      <c r="Q228" s="543"/>
      <c r="R228" s="543"/>
      <c r="S228" s="138"/>
      <c r="T228" s="138"/>
      <c r="U228" s="138"/>
      <c r="V228" s="138"/>
      <c r="W228" s="138"/>
      <c r="X228" s="138"/>
      <c r="Y228" s="138"/>
      <c r="Z228" s="138"/>
      <c r="AA228" s="138"/>
      <c r="AB228" s="138"/>
      <c r="AC228" s="138"/>
      <c r="AD228" s="138"/>
      <c r="AE228" s="138"/>
      <c r="AF228" s="138"/>
    </row>
    <row r="229" spans="1:32" s="175" customFormat="1" x14ac:dyDescent="0.3">
      <c r="A229" s="31"/>
      <c r="B229" s="29"/>
      <c r="C229" s="30"/>
      <c r="D229" s="138"/>
      <c r="E229" s="543"/>
      <c r="F229" s="543"/>
      <c r="G229" s="544"/>
      <c r="H229" s="544"/>
      <c r="I229" s="544"/>
      <c r="J229" s="544"/>
      <c r="K229" s="544"/>
      <c r="L229" s="543"/>
      <c r="M229" s="543"/>
      <c r="N229" s="543"/>
      <c r="O229" s="543"/>
      <c r="P229" s="543"/>
      <c r="Q229" s="543"/>
      <c r="R229" s="543"/>
      <c r="S229" s="138"/>
      <c r="T229" s="138"/>
      <c r="U229" s="138"/>
      <c r="V229" s="138"/>
      <c r="W229" s="138"/>
      <c r="X229" s="138"/>
      <c r="Y229" s="138"/>
      <c r="Z229" s="138"/>
      <c r="AA229" s="138"/>
      <c r="AB229" s="138"/>
      <c r="AC229" s="138"/>
      <c r="AD229" s="138"/>
      <c r="AE229" s="138"/>
      <c r="AF229" s="138"/>
    </row>
    <row r="230" spans="1:32" s="175" customFormat="1" x14ac:dyDescent="0.3">
      <c r="A230" s="31"/>
      <c r="B230" s="29"/>
      <c r="C230" s="30"/>
      <c r="D230" s="138"/>
      <c r="E230" s="543"/>
      <c r="F230" s="543"/>
      <c r="G230" s="544"/>
      <c r="H230" s="544"/>
      <c r="I230" s="544"/>
      <c r="J230" s="544"/>
      <c r="K230" s="544"/>
      <c r="L230" s="543"/>
      <c r="M230" s="543"/>
      <c r="N230" s="543"/>
      <c r="O230" s="543"/>
      <c r="P230" s="543"/>
      <c r="Q230" s="543"/>
      <c r="R230" s="543"/>
      <c r="S230" s="138"/>
      <c r="T230" s="138"/>
      <c r="U230" s="138"/>
      <c r="V230" s="138"/>
      <c r="W230" s="138"/>
      <c r="X230" s="138"/>
      <c r="Y230" s="138"/>
      <c r="Z230" s="138"/>
      <c r="AA230" s="138"/>
      <c r="AB230" s="138"/>
      <c r="AC230" s="138"/>
      <c r="AD230" s="138"/>
      <c r="AE230" s="138"/>
      <c r="AF230" s="138"/>
    </row>
    <row r="231" spans="1:32" s="175" customFormat="1" x14ac:dyDescent="0.3">
      <c r="A231" s="31"/>
      <c r="B231" s="29"/>
      <c r="C231" s="30"/>
      <c r="D231" s="138"/>
      <c r="E231" s="543"/>
      <c r="F231" s="543"/>
      <c r="G231" s="544"/>
      <c r="H231" s="544"/>
      <c r="I231" s="544"/>
      <c r="J231" s="544"/>
      <c r="K231" s="544"/>
      <c r="L231" s="543"/>
      <c r="M231" s="543"/>
      <c r="N231" s="543"/>
      <c r="O231" s="543"/>
      <c r="P231" s="543"/>
      <c r="Q231" s="543"/>
      <c r="R231" s="543"/>
      <c r="S231" s="138"/>
      <c r="T231" s="138"/>
      <c r="U231" s="138"/>
      <c r="V231" s="138"/>
      <c r="W231" s="138"/>
      <c r="X231" s="138"/>
      <c r="Y231" s="138"/>
      <c r="Z231" s="138"/>
      <c r="AA231" s="138"/>
      <c r="AB231" s="138"/>
      <c r="AC231" s="138"/>
      <c r="AD231" s="138"/>
      <c r="AE231" s="138"/>
      <c r="AF231" s="138"/>
    </row>
    <row r="232" spans="1:32" s="175" customFormat="1" x14ac:dyDescent="0.3">
      <c r="A232" s="31"/>
      <c r="B232" s="29"/>
      <c r="C232" s="30"/>
      <c r="D232" s="138"/>
      <c r="E232" s="543"/>
      <c r="F232" s="543"/>
      <c r="G232" s="544"/>
      <c r="H232" s="544"/>
      <c r="I232" s="544"/>
      <c r="J232" s="544"/>
      <c r="K232" s="544"/>
      <c r="L232" s="543"/>
      <c r="M232" s="543"/>
      <c r="N232" s="543"/>
      <c r="O232" s="543"/>
      <c r="P232" s="543"/>
      <c r="Q232" s="543"/>
      <c r="R232" s="543"/>
      <c r="S232" s="138"/>
      <c r="T232" s="138"/>
      <c r="U232" s="138"/>
      <c r="V232" s="138"/>
      <c r="W232" s="138"/>
      <c r="X232" s="138"/>
      <c r="Y232" s="138"/>
      <c r="Z232" s="138"/>
      <c r="AA232" s="138"/>
      <c r="AB232" s="138"/>
      <c r="AC232" s="138"/>
      <c r="AD232" s="138"/>
      <c r="AE232" s="138"/>
      <c r="AF232" s="138"/>
    </row>
    <row r="233" spans="1:32" s="175" customFormat="1" x14ac:dyDescent="0.3">
      <c r="A233" s="31"/>
      <c r="B233" s="29"/>
      <c r="C233" s="30"/>
      <c r="D233" s="138"/>
      <c r="E233" s="543"/>
      <c r="F233" s="543"/>
      <c r="G233" s="544"/>
      <c r="H233" s="544"/>
      <c r="I233" s="544"/>
      <c r="J233" s="544"/>
      <c r="K233" s="544"/>
      <c r="L233" s="543"/>
      <c r="M233" s="543"/>
      <c r="N233" s="543"/>
      <c r="O233" s="543"/>
      <c r="P233" s="543"/>
      <c r="Q233" s="543"/>
      <c r="R233" s="543"/>
      <c r="S233" s="138"/>
      <c r="T233" s="138"/>
      <c r="U233" s="138"/>
      <c r="V233" s="138"/>
      <c r="W233" s="138"/>
      <c r="X233" s="138"/>
      <c r="Y233" s="138"/>
      <c r="Z233" s="138"/>
      <c r="AA233" s="138"/>
      <c r="AB233" s="138"/>
      <c r="AC233" s="138"/>
      <c r="AD233" s="138"/>
      <c r="AE233" s="138"/>
      <c r="AF233" s="138"/>
    </row>
    <row r="234" spans="1:32" s="175" customFormat="1" x14ac:dyDescent="0.3">
      <c r="A234" s="31"/>
      <c r="B234" s="29"/>
      <c r="C234" s="30"/>
      <c r="D234" s="138"/>
      <c r="E234" s="543"/>
      <c r="F234" s="543"/>
      <c r="G234" s="544"/>
      <c r="H234" s="544"/>
      <c r="I234" s="544"/>
      <c r="J234" s="544"/>
      <c r="K234" s="544"/>
      <c r="L234" s="543"/>
      <c r="M234" s="543"/>
      <c r="N234" s="543"/>
      <c r="O234" s="543"/>
      <c r="P234" s="543"/>
      <c r="Q234" s="543"/>
      <c r="R234" s="543"/>
      <c r="S234" s="138"/>
      <c r="T234" s="138"/>
      <c r="U234" s="138"/>
      <c r="V234" s="138"/>
      <c r="W234" s="138"/>
      <c r="X234" s="138"/>
      <c r="Y234" s="138"/>
      <c r="Z234" s="138"/>
      <c r="AA234" s="138"/>
      <c r="AB234" s="138"/>
      <c r="AC234" s="138"/>
      <c r="AD234" s="138"/>
      <c r="AE234" s="138"/>
      <c r="AF234" s="138"/>
    </row>
    <row r="235" spans="1:32" s="175" customFormat="1" x14ac:dyDescent="0.3">
      <c r="A235" s="31"/>
      <c r="B235" s="29"/>
      <c r="C235" s="30"/>
      <c r="D235" s="138"/>
      <c r="E235" s="543"/>
      <c r="F235" s="543"/>
      <c r="G235" s="544"/>
      <c r="H235" s="544"/>
      <c r="I235" s="544"/>
      <c r="J235" s="544"/>
      <c r="K235" s="544"/>
      <c r="L235" s="543"/>
      <c r="M235" s="543"/>
      <c r="N235" s="543"/>
      <c r="O235" s="543"/>
      <c r="P235" s="543"/>
      <c r="Q235" s="543"/>
      <c r="R235" s="543"/>
      <c r="S235" s="138"/>
      <c r="T235" s="138"/>
      <c r="U235" s="138"/>
      <c r="V235" s="138"/>
      <c r="W235" s="138"/>
      <c r="X235" s="138"/>
      <c r="Y235" s="138"/>
      <c r="Z235" s="138"/>
      <c r="AA235" s="138"/>
      <c r="AB235" s="138"/>
      <c r="AC235" s="138"/>
      <c r="AD235" s="138"/>
      <c r="AE235" s="138"/>
      <c r="AF235" s="138"/>
    </row>
    <row r="236" spans="1:32" s="175" customFormat="1" x14ac:dyDescent="0.3">
      <c r="A236" s="31"/>
      <c r="B236" s="29"/>
      <c r="C236" s="30"/>
      <c r="D236" s="138"/>
      <c r="E236" s="543"/>
      <c r="F236" s="543"/>
      <c r="G236" s="544"/>
      <c r="H236" s="544"/>
      <c r="I236" s="544"/>
      <c r="J236" s="544"/>
      <c r="K236" s="544"/>
      <c r="L236" s="543"/>
      <c r="M236" s="543"/>
      <c r="N236" s="543"/>
      <c r="O236" s="543"/>
      <c r="P236" s="543"/>
      <c r="Q236" s="543"/>
      <c r="R236" s="543"/>
      <c r="S236" s="138"/>
      <c r="T236" s="138"/>
      <c r="U236" s="138"/>
      <c r="V236" s="138"/>
      <c r="W236" s="138"/>
      <c r="X236" s="138"/>
      <c r="Y236" s="138"/>
      <c r="Z236" s="138"/>
      <c r="AA236" s="138"/>
      <c r="AB236" s="138"/>
      <c r="AC236" s="138"/>
      <c r="AD236" s="138"/>
      <c r="AE236" s="138"/>
      <c r="AF236" s="138"/>
    </row>
    <row r="237" spans="1:32" s="175" customFormat="1" x14ac:dyDescent="0.3">
      <c r="A237" s="31"/>
      <c r="B237" s="29"/>
      <c r="C237" s="30"/>
      <c r="D237" s="138"/>
      <c r="E237" s="543"/>
      <c r="F237" s="543"/>
      <c r="G237" s="544"/>
      <c r="H237" s="544"/>
      <c r="I237" s="544"/>
      <c r="J237" s="544"/>
      <c r="K237" s="544"/>
      <c r="L237" s="543"/>
      <c r="M237" s="543"/>
      <c r="N237" s="543"/>
      <c r="O237" s="543"/>
      <c r="P237" s="543"/>
      <c r="Q237" s="543"/>
      <c r="R237" s="543"/>
      <c r="S237" s="138"/>
      <c r="T237" s="138"/>
      <c r="U237" s="138"/>
      <c r="V237" s="138"/>
      <c r="W237" s="138"/>
      <c r="X237" s="138"/>
      <c r="Y237" s="138"/>
      <c r="Z237" s="138"/>
      <c r="AA237" s="138"/>
      <c r="AB237" s="138"/>
      <c r="AC237" s="138"/>
      <c r="AD237" s="138"/>
      <c r="AE237" s="138"/>
      <c r="AF237" s="138"/>
    </row>
    <row r="238" spans="1:32" s="175" customFormat="1" x14ac:dyDescent="0.3">
      <c r="A238" s="31"/>
      <c r="B238" s="29"/>
      <c r="C238" s="30"/>
      <c r="D238" s="138"/>
      <c r="E238" s="543"/>
      <c r="F238" s="543"/>
      <c r="G238" s="544"/>
      <c r="H238" s="544"/>
      <c r="I238" s="544"/>
      <c r="J238" s="544"/>
      <c r="K238" s="544"/>
      <c r="L238" s="543"/>
      <c r="M238" s="543"/>
      <c r="N238" s="543"/>
      <c r="O238" s="543"/>
      <c r="P238" s="543"/>
      <c r="Q238" s="543"/>
      <c r="R238" s="543"/>
      <c r="S238" s="138"/>
      <c r="T238" s="138"/>
      <c r="U238" s="138"/>
      <c r="V238" s="138"/>
      <c r="W238" s="138"/>
      <c r="X238" s="138"/>
      <c r="Y238" s="138"/>
      <c r="Z238" s="138"/>
      <c r="AA238" s="138"/>
      <c r="AB238" s="138"/>
      <c r="AC238" s="138"/>
      <c r="AD238" s="138"/>
      <c r="AE238" s="138"/>
      <c r="AF238" s="138"/>
    </row>
    <row r="239" spans="1:32" s="175" customFormat="1" x14ac:dyDescent="0.3">
      <c r="A239" s="31"/>
      <c r="B239" s="29"/>
      <c r="C239" s="30"/>
      <c r="D239" s="138"/>
      <c r="E239" s="543"/>
      <c r="F239" s="543"/>
      <c r="G239" s="544"/>
      <c r="H239" s="544"/>
      <c r="I239" s="544"/>
      <c r="J239" s="544"/>
      <c r="K239" s="544"/>
      <c r="L239" s="543"/>
      <c r="M239" s="543"/>
      <c r="N239" s="543"/>
      <c r="O239" s="543"/>
      <c r="P239" s="543"/>
      <c r="Q239" s="543"/>
      <c r="R239" s="543"/>
      <c r="S239" s="138"/>
      <c r="T239" s="138"/>
      <c r="U239" s="138"/>
      <c r="V239" s="138"/>
      <c r="W239" s="138"/>
      <c r="X239" s="138"/>
      <c r="Y239" s="138"/>
      <c r="Z239" s="138"/>
      <c r="AA239" s="138"/>
      <c r="AB239" s="138"/>
      <c r="AC239" s="138"/>
      <c r="AD239" s="138"/>
      <c r="AE239" s="138"/>
      <c r="AF239" s="138"/>
    </row>
    <row r="240" spans="1:32" s="175" customFormat="1" x14ac:dyDescent="0.3">
      <c r="A240" s="31"/>
      <c r="B240" s="29"/>
      <c r="C240" s="30"/>
      <c r="D240" s="138"/>
      <c r="E240" s="543"/>
      <c r="F240" s="543"/>
      <c r="G240" s="544"/>
      <c r="H240" s="544"/>
      <c r="I240" s="544"/>
      <c r="J240" s="544"/>
      <c r="K240" s="544"/>
      <c r="L240" s="543"/>
      <c r="M240" s="543"/>
      <c r="N240" s="543"/>
      <c r="O240" s="543"/>
      <c r="P240" s="543"/>
      <c r="Q240" s="543"/>
      <c r="R240" s="543"/>
      <c r="S240" s="138"/>
      <c r="T240" s="138"/>
      <c r="U240" s="138"/>
      <c r="V240" s="138"/>
      <c r="W240" s="138"/>
      <c r="X240" s="138"/>
      <c r="Y240" s="138"/>
      <c r="Z240" s="138"/>
      <c r="AA240" s="138"/>
      <c r="AB240" s="138"/>
      <c r="AC240" s="138"/>
      <c r="AD240" s="138"/>
      <c r="AE240" s="138"/>
      <c r="AF240" s="138"/>
    </row>
    <row r="241" spans="1:32" s="175" customFormat="1" x14ac:dyDescent="0.3">
      <c r="A241" s="31"/>
      <c r="B241" s="29"/>
      <c r="C241" s="30"/>
      <c r="D241" s="138"/>
      <c r="E241" s="543"/>
      <c r="F241" s="543"/>
      <c r="G241" s="544"/>
      <c r="H241" s="544"/>
      <c r="I241" s="544"/>
      <c r="J241" s="544"/>
      <c r="K241" s="544"/>
      <c r="L241" s="543"/>
      <c r="M241" s="543"/>
      <c r="N241" s="543"/>
      <c r="O241" s="543"/>
      <c r="P241" s="543"/>
      <c r="Q241" s="543"/>
      <c r="R241" s="543"/>
      <c r="S241" s="138"/>
      <c r="T241" s="138"/>
      <c r="U241" s="138"/>
      <c r="V241" s="138"/>
      <c r="W241" s="138"/>
      <c r="X241" s="138"/>
      <c r="Y241" s="138"/>
      <c r="Z241" s="138"/>
      <c r="AA241" s="138"/>
      <c r="AB241" s="138"/>
      <c r="AC241" s="138"/>
      <c r="AD241" s="138"/>
      <c r="AE241" s="138"/>
      <c r="AF241" s="138"/>
    </row>
    <row r="242" spans="1:32" s="175" customFormat="1" x14ac:dyDescent="0.3">
      <c r="A242" s="31"/>
      <c r="B242" s="29"/>
      <c r="C242" s="30"/>
      <c r="D242" s="138"/>
      <c r="E242" s="543"/>
      <c r="F242" s="543"/>
      <c r="G242" s="544"/>
      <c r="H242" s="544"/>
      <c r="I242" s="544"/>
      <c r="J242" s="544"/>
      <c r="K242" s="544"/>
      <c r="L242" s="543"/>
      <c r="M242" s="543"/>
      <c r="N242" s="543"/>
      <c r="O242" s="543"/>
      <c r="P242" s="543"/>
      <c r="Q242" s="543"/>
      <c r="R242" s="543"/>
      <c r="S242" s="138"/>
      <c r="T242" s="138"/>
      <c r="U242" s="138"/>
      <c r="V242" s="138"/>
      <c r="W242" s="138"/>
      <c r="X242" s="138"/>
      <c r="Y242" s="138"/>
      <c r="Z242" s="138"/>
      <c r="AA242" s="138"/>
      <c r="AB242" s="138"/>
      <c r="AC242" s="138"/>
      <c r="AD242" s="138"/>
      <c r="AE242" s="138"/>
      <c r="AF242" s="138"/>
    </row>
    <row r="243" spans="1:32" s="175" customFormat="1" x14ac:dyDescent="0.3">
      <c r="A243" s="31"/>
      <c r="B243" s="29"/>
      <c r="C243" s="30"/>
      <c r="D243" s="138"/>
      <c r="E243" s="543"/>
      <c r="F243" s="543"/>
      <c r="G243" s="544"/>
      <c r="H243" s="544"/>
      <c r="I243" s="544"/>
      <c r="J243" s="544"/>
      <c r="K243" s="544"/>
      <c r="L243" s="543"/>
      <c r="M243" s="543"/>
      <c r="N243" s="543"/>
      <c r="O243" s="543"/>
      <c r="P243" s="543"/>
      <c r="Q243" s="543"/>
      <c r="R243" s="543"/>
      <c r="S243" s="138"/>
      <c r="T243" s="138"/>
      <c r="U243" s="138"/>
      <c r="V243" s="138"/>
      <c r="W243" s="138"/>
      <c r="X243" s="138"/>
      <c r="Y243" s="138"/>
      <c r="Z243" s="138"/>
      <c r="AA243" s="138"/>
      <c r="AB243" s="138"/>
      <c r="AC243" s="138"/>
      <c r="AD243" s="138"/>
      <c r="AE243" s="138"/>
      <c r="AF243" s="138"/>
    </row>
    <row r="244" spans="1:32" s="175" customFormat="1" x14ac:dyDescent="0.3">
      <c r="A244" s="31"/>
      <c r="B244" s="29"/>
      <c r="C244" s="30"/>
      <c r="D244" s="138"/>
      <c r="E244" s="543"/>
      <c r="F244" s="543"/>
      <c r="G244" s="544"/>
      <c r="H244" s="544"/>
      <c r="I244" s="544"/>
      <c r="J244" s="544"/>
      <c r="K244" s="544"/>
      <c r="L244" s="543"/>
      <c r="M244" s="543"/>
      <c r="N244" s="543"/>
      <c r="O244" s="543"/>
      <c r="P244" s="543"/>
      <c r="Q244" s="543"/>
      <c r="R244" s="543"/>
      <c r="S244" s="138"/>
      <c r="T244" s="138"/>
      <c r="U244" s="138"/>
      <c r="V244" s="138"/>
      <c r="W244" s="138"/>
      <c r="X244" s="138"/>
      <c r="Y244" s="138"/>
      <c r="Z244" s="138"/>
      <c r="AA244" s="138"/>
      <c r="AB244" s="138"/>
      <c r="AC244" s="138"/>
      <c r="AD244" s="138"/>
      <c r="AE244" s="138"/>
      <c r="AF244" s="138"/>
    </row>
    <row r="245" spans="1:32" s="175" customFormat="1" x14ac:dyDescent="0.3">
      <c r="A245" s="31"/>
      <c r="B245" s="29"/>
      <c r="C245" s="30"/>
      <c r="D245" s="138"/>
      <c r="E245" s="543"/>
      <c r="F245" s="543"/>
      <c r="G245" s="544"/>
      <c r="H245" s="544"/>
      <c r="I245" s="544"/>
      <c r="J245" s="544"/>
      <c r="K245" s="544"/>
      <c r="L245" s="543"/>
      <c r="M245" s="543"/>
      <c r="N245" s="543"/>
      <c r="O245" s="543"/>
      <c r="P245" s="543"/>
      <c r="Q245" s="543"/>
      <c r="R245" s="543"/>
      <c r="S245" s="138"/>
      <c r="T245" s="138"/>
      <c r="U245" s="138"/>
      <c r="V245" s="138"/>
      <c r="W245" s="138"/>
      <c r="X245" s="138"/>
      <c r="Y245" s="138"/>
      <c r="Z245" s="138"/>
      <c r="AA245" s="138"/>
      <c r="AB245" s="138"/>
      <c r="AC245" s="138"/>
      <c r="AD245" s="138"/>
      <c r="AE245" s="138"/>
      <c r="AF245" s="138"/>
    </row>
    <row r="246" spans="1:32" s="175" customFormat="1" x14ac:dyDescent="0.3">
      <c r="A246" s="31"/>
      <c r="B246" s="29"/>
      <c r="C246" s="30"/>
      <c r="D246" s="138"/>
      <c r="E246" s="543"/>
      <c r="F246" s="543"/>
      <c r="G246" s="544"/>
      <c r="H246" s="544"/>
      <c r="I246" s="544"/>
      <c r="J246" s="544"/>
      <c r="K246" s="544"/>
      <c r="L246" s="543"/>
      <c r="M246" s="543"/>
      <c r="N246" s="543"/>
      <c r="O246" s="543"/>
      <c r="P246" s="543"/>
      <c r="Q246" s="543"/>
      <c r="R246" s="543"/>
      <c r="S246" s="138"/>
      <c r="T246" s="138"/>
      <c r="U246" s="138"/>
      <c r="V246" s="138"/>
      <c r="W246" s="138"/>
      <c r="X246" s="138"/>
      <c r="Y246" s="138"/>
      <c r="Z246" s="138"/>
      <c r="AA246" s="138"/>
      <c r="AB246" s="138"/>
      <c r="AC246" s="138"/>
      <c r="AD246" s="138"/>
      <c r="AE246" s="138"/>
      <c r="AF246" s="138"/>
    </row>
    <row r="247" spans="1:32" s="175" customFormat="1" x14ac:dyDescent="0.3">
      <c r="A247" s="31"/>
      <c r="B247" s="29"/>
      <c r="C247" s="30"/>
      <c r="D247" s="138"/>
      <c r="E247" s="543"/>
      <c r="F247" s="543"/>
      <c r="G247" s="544"/>
      <c r="H247" s="544"/>
      <c r="I247" s="544"/>
      <c r="J247" s="544"/>
      <c r="K247" s="544"/>
      <c r="L247" s="543"/>
      <c r="M247" s="543"/>
      <c r="N247" s="543"/>
      <c r="O247" s="543"/>
      <c r="P247" s="543"/>
      <c r="Q247" s="543"/>
      <c r="R247" s="543"/>
      <c r="S247" s="138"/>
      <c r="T247" s="138"/>
      <c r="U247" s="138"/>
      <c r="V247" s="138"/>
      <c r="W247" s="138"/>
      <c r="X247" s="138"/>
      <c r="Y247" s="138"/>
      <c r="Z247" s="138"/>
      <c r="AA247" s="138"/>
      <c r="AB247" s="138"/>
      <c r="AC247" s="138"/>
      <c r="AD247" s="138"/>
      <c r="AE247" s="138"/>
      <c r="AF247" s="138"/>
    </row>
    <row r="248" spans="1:32" s="175" customFormat="1" x14ac:dyDescent="0.3">
      <c r="A248" s="31"/>
      <c r="B248" s="29"/>
      <c r="C248" s="30"/>
      <c r="D248" s="138"/>
      <c r="E248" s="543"/>
      <c r="F248" s="543"/>
      <c r="G248" s="544"/>
      <c r="H248" s="544"/>
      <c r="I248" s="544"/>
      <c r="J248" s="544"/>
      <c r="K248" s="544"/>
      <c r="L248" s="543"/>
      <c r="M248" s="543"/>
      <c r="N248" s="543"/>
      <c r="O248" s="543"/>
      <c r="P248" s="543"/>
      <c r="Q248" s="543"/>
      <c r="R248" s="543"/>
      <c r="S248" s="138"/>
      <c r="T248" s="138"/>
      <c r="U248" s="138"/>
      <c r="V248" s="138"/>
      <c r="W248" s="138"/>
      <c r="X248" s="138"/>
      <c r="Y248" s="138"/>
      <c r="Z248" s="138"/>
      <c r="AA248" s="138"/>
      <c r="AB248" s="138"/>
      <c r="AC248" s="138"/>
      <c r="AD248" s="138"/>
      <c r="AE248" s="138"/>
      <c r="AF248" s="138"/>
    </row>
    <row r="249" spans="1:32" s="175" customFormat="1" x14ac:dyDescent="0.3">
      <c r="A249" s="31"/>
      <c r="B249" s="29"/>
      <c r="C249" s="30"/>
      <c r="D249" s="138"/>
      <c r="E249" s="543"/>
      <c r="F249" s="543"/>
      <c r="G249" s="544"/>
      <c r="H249" s="544"/>
      <c r="I249" s="544"/>
      <c r="J249" s="544"/>
      <c r="K249" s="544"/>
      <c r="L249" s="543"/>
      <c r="M249" s="543"/>
      <c r="N249" s="543"/>
      <c r="O249" s="543"/>
      <c r="P249" s="543"/>
      <c r="Q249" s="543"/>
      <c r="R249" s="543"/>
      <c r="S249" s="138"/>
      <c r="T249" s="138"/>
      <c r="U249" s="138"/>
      <c r="V249" s="138"/>
      <c r="W249" s="138"/>
      <c r="X249" s="138"/>
      <c r="Y249" s="138"/>
      <c r="Z249" s="138"/>
      <c r="AA249" s="138"/>
      <c r="AB249" s="138"/>
      <c r="AC249" s="138"/>
      <c r="AD249" s="138"/>
      <c r="AE249" s="138"/>
      <c r="AF249" s="138"/>
    </row>
    <row r="250" spans="1:32" s="175" customFormat="1" x14ac:dyDescent="0.3">
      <c r="A250" s="31"/>
      <c r="B250" s="29"/>
      <c r="C250" s="30"/>
      <c r="D250" s="138"/>
      <c r="E250" s="543"/>
      <c r="F250" s="543"/>
      <c r="G250" s="544"/>
      <c r="H250" s="544"/>
      <c r="I250" s="544"/>
      <c r="J250" s="544"/>
      <c r="K250" s="544"/>
      <c r="L250" s="543"/>
      <c r="M250" s="543"/>
      <c r="N250" s="543"/>
      <c r="O250" s="543"/>
      <c r="P250" s="543"/>
      <c r="Q250" s="543"/>
      <c r="R250" s="543"/>
      <c r="S250" s="138"/>
      <c r="T250" s="138"/>
      <c r="U250" s="138"/>
      <c r="V250" s="138"/>
      <c r="W250" s="138"/>
      <c r="X250" s="138"/>
      <c r="Y250" s="138"/>
      <c r="Z250" s="138"/>
      <c r="AA250" s="138"/>
      <c r="AB250" s="138"/>
      <c r="AC250" s="138"/>
      <c r="AD250" s="138"/>
      <c r="AE250" s="138"/>
      <c r="AF250" s="138"/>
    </row>
    <row r="251" spans="1:32" s="175" customFormat="1" x14ac:dyDescent="0.3">
      <c r="A251" s="31"/>
      <c r="B251" s="29"/>
      <c r="C251" s="30"/>
      <c r="D251" s="138"/>
      <c r="E251" s="543"/>
      <c r="F251" s="543"/>
      <c r="G251" s="544"/>
      <c r="H251" s="544"/>
      <c r="I251" s="544"/>
      <c r="J251" s="544"/>
      <c r="K251" s="544"/>
      <c r="L251" s="543"/>
      <c r="M251" s="543"/>
      <c r="N251" s="543"/>
      <c r="O251" s="543"/>
      <c r="P251" s="543"/>
      <c r="Q251" s="543"/>
      <c r="R251" s="543"/>
      <c r="S251" s="138"/>
      <c r="T251" s="138"/>
      <c r="U251" s="138"/>
      <c r="V251" s="138"/>
      <c r="W251" s="138"/>
      <c r="X251" s="138"/>
      <c r="Y251" s="138"/>
      <c r="Z251" s="138"/>
      <c r="AA251" s="138"/>
      <c r="AB251" s="138"/>
      <c r="AC251" s="138"/>
      <c r="AD251" s="138"/>
      <c r="AE251" s="138"/>
      <c r="AF251" s="138"/>
    </row>
    <row r="252" spans="1:32" s="175" customFormat="1" x14ac:dyDescent="0.3">
      <c r="A252" s="31"/>
      <c r="B252" s="29"/>
      <c r="C252" s="30"/>
      <c r="D252" s="138"/>
      <c r="E252" s="543"/>
      <c r="F252" s="543"/>
      <c r="G252" s="544"/>
      <c r="H252" s="544"/>
      <c r="I252" s="544"/>
      <c r="J252" s="544"/>
      <c r="K252" s="544"/>
      <c r="L252" s="543"/>
      <c r="M252" s="543"/>
      <c r="N252" s="543"/>
      <c r="O252" s="543"/>
      <c r="P252" s="543"/>
      <c r="Q252" s="543"/>
      <c r="R252" s="543"/>
      <c r="S252" s="138"/>
      <c r="T252" s="138"/>
      <c r="U252" s="138"/>
      <c r="V252" s="138"/>
      <c r="W252" s="138"/>
      <c r="X252" s="138"/>
      <c r="Y252" s="138"/>
      <c r="Z252" s="138"/>
      <c r="AA252" s="138"/>
      <c r="AB252" s="138"/>
      <c r="AC252" s="138"/>
      <c r="AD252" s="138"/>
      <c r="AE252" s="138"/>
      <c r="AF252" s="138"/>
    </row>
    <row r="253" spans="1:32" s="175" customFormat="1" x14ac:dyDescent="0.3">
      <c r="A253" s="31"/>
      <c r="B253" s="29"/>
      <c r="C253" s="30"/>
      <c r="D253" s="138"/>
      <c r="E253" s="543"/>
      <c r="F253" s="543"/>
      <c r="G253" s="544"/>
      <c r="H253" s="544"/>
      <c r="I253" s="544"/>
      <c r="J253" s="544"/>
      <c r="K253" s="544"/>
      <c r="L253" s="543"/>
      <c r="M253" s="543"/>
      <c r="N253" s="543"/>
      <c r="O253" s="543"/>
      <c r="P253" s="543"/>
      <c r="Q253" s="543"/>
      <c r="R253" s="543"/>
      <c r="S253" s="138"/>
      <c r="T253" s="138"/>
      <c r="U253" s="138"/>
      <c r="V253" s="138"/>
      <c r="W253" s="138"/>
      <c r="X253" s="138"/>
      <c r="Y253" s="138"/>
      <c r="Z253" s="138"/>
      <c r="AA253" s="138"/>
      <c r="AB253" s="138"/>
      <c r="AC253" s="138"/>
      <c r="AD253" s="138"/>
      <c r="AE253" s="138"/>
      <c r="AF253" s="138"/>
    </row>
    <row r="254" spans="1:32" s="175" customFormat="1" x14ac:dyDescent="0.3">
      <c r="A254" s="31"/>
      <c r="B254" s="29"/>
      <c r="C254" s="30"/>
      <c r="D254" s="138"/>
      <c r="E254" s="543"/>
      <c r="F254" s="543"/>
      <c r="G254" s="544"/>
      <c r="H254" s="544"/>
      <c r="I254" s="544"/>
      <c r="J254" s="544"/>
      <c r="K254" s="544"/>
      <c r="L254" s="543"/>
      <c r="M254" s="543"/>
      <c r="N254" s="543"/>
      <c r="O254" s="543"/>
      <c r="P254" s="543"/>
      <c r="Q254" s="543"/>
      <c r="R254" s="543"/>
      <c r="S254" s="138"/>
      <c r="T254" s="138"/>
      <c r="U254" s="138"/>
      <c r="V254" s="138"/>
      <c r="W254" s="138"/>
      <c r="X254" s="138"/>
      <c r="Y254" s="138"/>
      <c r="Z254" s="138"/>
      <c r="AA254" s="138"/>
      <c r="AB254" s="138"/>
      <c r="AC254" s="138"/>
      <c r="AD254" s="138"/>
      <c r="AE254" s="138"/>
      <c r="AF254" s="138"/>
    </row>
    <row r="255" spans="1:32" s="175" customFormat="1" x14ac:dyDescent="0.3">
      <c r="A255" s="31"/>
      <c r="B255" s="29"/>
      <c r="C255" s="30"/>
      <c r="D255" s="138"/>
      <c r="E255" s="543"/>
      <c r="F255" s="543"/>
      <c r="G255" s="544"/>
      <c r="H255" s="544"/>
      <c r="I255" s="544"/>
      <c r="J255" s="544"/>
      <c r="K255" s="544"/>
      <c r="L255" s="543"/>
      <c r="M255" s="543"/>
      <c r="N255" s="543"/>
      <c r="O255" s="543"/>
      <c r="P255" s="543"/>
      <c r="Q255" s="543"/>
      <c r="R255" s="543"/>
      <c r="S255" s="138"/>
      <c r="T255" s="138"/>
      <c r="U255" s="138"/>
      <c r="V255" s="138"/>
      <c r="W255" s="138"/>
      <c r="X255" s="138"/>
      <c r="Y255" s="138"/>
      <c r="Z255" s="138"/>
      <c r="AA255" s="138"/>
      <c r="AB255" s="138"/>
      <c r="AC255" s="138"/>
      <c r="AD255" s="138"/>
      <c r="AE255" s="138"/>
      <c r="AF255" s="138"/>
    </row>
    <row r="256" spans="1:32" s="175" customFormat="1" x14ac:dyDescent="0.3">
      <c r="A256" s="31"/>
      <c r="B256" s="29"/>
      <c r="C256" s="30"/>
      <c r="D256" s="138"/>
      <c r="E256" s="543"/>
      <c r="F256" s="543"/>
      <c r="G256" s="544"/>
      <c r="H256" s="544"/>
      <c r="I256" s="544"/>
      <c r="J256" s="544"/>
      <c r="K256" s="544"/>
      <c r="L256" s="543"/>
      <c r="M256" s="543"/>
      <c r="N256" s="543"/>
      <c r="O256" s="543"/>
      <c r="P256" s="543"/>
      <c r="Q256" s="543"/>
      <c r="R256" s="543"/>
      <c r="S256" s="138"/>
      <c r="T256" s="138"/>
      <c r="U256" s="138"/>
      <c r="V256" s="138"/>
      <c r="W256" s="138"/>
      <c r="X256" s="138"/>
      <c r="Y256" s="138"/>
      <c r="Z256" s="138"/>
      <c r="AA256" s="138"/>
      <c r="AB256" s="138"/>
      <c r="AC256" s="138"/>
      <c r="AD256" s="138"/>
      <c r="AE256" s="138"/>
      <c r="AF256" s="138"/>
    </row>
    <row r="257" spans="1:32" s="175" customFormat="1" x14ac:dyDescent="0.3">
      <c r="A257" s="31"/>
      <c r="B257" s="29"/>
      <c r="C257" s="30"/>
      <c r="D257" s="138"/>
      <c r="E257" s="543"/>
      <c r="F257" s="543"/>
      <c r="G257" s="544"/>
      <c r="H257" s="544"/>
      <c r="I257" s="544"/>
      <c r="J257" s="544"/>
      <c r="K257" s="544"/>
      <c r="L257" s="543"/>
      <c r="M257" s="543"/>
      <c r="N257" s="543"/>
      <c r="O257" s="543"/>
      <c r="P257" s="543"/>
      <c r="Q257" s="543"/>
      <c r="R257" s="543"/>
      <c r="S257" s="138"/>
      <c r="T257" s="138"/>
      <c r="U257" s="138"/>
      <c r="V257" s="138"/>
      <c r="W257" s="138"/>
      <c r="X257" s="138"/>
      <c r="Y257" s="138"/>
      <c r="Z257" s="138"/>
      <c r="AA257" s="138"/>
      <c r="AB257" s="138"/>
      <c r="AC257" s="138"/>
      <c r="AD257" s="138"/>
      <c r="AE257" s="138"/>
      <c r="AF257" s="138"/>
    </row>
    <row r="258" spans="1:32" s="175" customFormat="1" x14ac:dyDescent="0.3">
      <c r="A258" s="31"/>
      <c r="B258" s="29"/>
      <c r="C258" s="30"/>
      <c r="D258" s="138"/>
      <c r="E258" s="543"/>
      <c r="F258" s="543"/>
      <c r="G258" s="544"/>
      <c r="H258" s="544"/>
      <c r="I258" s="544"/>
      <c r="J258" s="544"/>
      <c r="K258" s="544"/>
      <c r="L258" s="543"/>
      <c r="M258" s="543"/>
      <c r="N258" s="543"/>
      <c r="O258" s="543"/>
      <c r="P258" s="543"/>
      <c r="Q258" s="543"/>
      <c r="R258" s="543"/>
      <c r="S258" s="138"/>
      <c r="T258" s="138"/>
      <c r="U258" s="138"/>
      <c r="V258" s="138"/>
      <c r="W258" s="138"/>
      <c r="X258" s="138"/>
      <c r="Y258" s="138"/>
      <c r="Z258" s="138"/>
      <c r="AA258" s="138"/>
      <c r="AB258" s="138"/>
      <c r="AC258" s="138"/>
      <c r="AD258" s="138"/>
      <c r="AE258" s="138"/>
      <c r="AF258" s="138"/>
    </row>
    <row r="259" spans="1:32" s="175" customFormat="1" x14ac:dyDescent="0.3">
      <c r="A259" s="31"/>
      <c r="B259" s="29"/>
      <c r="C259" s="30"/>
      <c r="D259" s="138"/>
      <c r="E259" s="543"/>
      <c r="F259" s="543"/>
      <c r="G259" s="544"/>
      <c r="H259" s="544"/>
      <c r="I259" s="544"/>
      <c r="J259" s="544"/>
      <c r="K259" s="544"/>
      <c r="L259" s="543"/>
      <c r="M259" s="543"/>
      <c r="N259" s="543"/>
      <c r="O259" s="543"/>
      <c r="P259" s="543"/>
      <c r="Q259" s="543"/>
      <c r="R259" s="543"/>
      <c r="S259" s="138"/>
      <c r="T259" s="138"/>
      <c r="U259" s="138"/>
      <c r="V259" s="138"/>
      <c r="W259" s="138"/>
      <c r="X259" s="138"/>
      <c r="Y259" s="138"/>
      <c r="Z259" s="138"/>
      <c r="AA259" s="138"/>
      <c r="AB259" s="138"/>
      <c r="AC259" s="138"/>
      <c r="AD259" s="138"/>
      <c r="AE259" s="138"/>
      <c r="AF259" s="138"/>
    </row>
    <row r="260" spans="1:32" s="175" customFormat="1" x14ac:dyDescent="0.3">
      <c r="A260" s="31"/>
      <c r="B260" s="29"/>
      <c r="C260" s="30"/>
      <c r="D260" s="138"/>
      <c r="E260" s="543"/>
      <c r="F260" s="543"/>
      <c r="G260" s="544"/>
      <c r="H260" s="544"/>
      <c r="I260" s="544"/>
      <c r="J260" s="544"/>
      <c r="K260" s="544"/>
      <c r="L260" s="543"/>
      <c r="M260" s="543"/>
      <c r="N260" s="543"/>
      <c r="O260" s="543"/>
      <c r="P260" s="543"/>
      <c r="Q260" s="543"/>
      <c r="R260" s="543"/>
      <c r="S260" s="138"/>
      <c r="T260" s="138"/>
      <c r="U260" s="138"/>
      <c r="V260" s="138"/>
      <c r="W260" s="138"/>
      <c r="X260" s="138"/>
      <c r="Y260" s="138"/>
      <c r="Z260" s="138"/>
      <c r="AA260" s="138"/>
      <c r="AB260" s="138"/>
      <c r="AC260" s="138"/>
      <c r="AD260" s="138"/>
      <c r="AE260" s="138"/>
      <c r="AF260" s="138"/>
    </row>
    <row r="261" spans="1:32" s="175" customFormat="1" x14ac:dyDescent="0.3">
      <c r="A261" s="31"/>
      <c r="B261" s="29"/>
      <c r="C261" s="30"/>
      <c r="D261" s="138"/>
      <c r="E261" s="543"/>
      <c r="F261" s="543"/>
      <c r="G261" s="544"/>
      <c r="H261" s="544"/>
      <c r="I261" s="544"/>
      <c r="J261" s="544"/>
      <c r="K261" s="544"/>
      <c r="L261" s="543"/>
      <c r="M261" s="543"/>
      <c r="N261" s="543"/>
      <c r="O261" s="543"/>
      <c r="P261" s="543"/>
      <c r="Q261" s="543"/>
      <c r="R261" s="543"/>
      <c r="S261" s="138"/>
      <c r="T261" s="138"/>
      <c r="U261" s="138"/>
      <c r="V261" s="138"/>
      <c r="W261" s="138"/>
      <c r="X261" s="138"/>
      <c r="Y261" s="138"/>
      <c r="Z261" s="138"/>
      <c r="AA261" s="138"/>
      <c r="AB261" s="138"/>
      <c r="AC261" s="138"/>
      <c r="AD261" s="138"/>
      <c r="AE261" s="138"/>
      <c r="AF261" s="138"/>
    </row>
    <row r="262" spans="1:32" s="175" customFormat="1" x14ac:dyDescent="0.3">
      <c r="A262" s="31"/>
      <c r="B262" s="29"/>
      <c r="C262" s="30"/>
      <c r="D262" s="138"/>
      <c r="E262" s="543"/>
      <c r="F262" s="543"/>
      <c r="G262" s="544"/>
      <c r="H262" s="544"/>
      <c r="I262" s="544"/>
      <c r="J262" s="544"/>
      <c r="K262" s="544"/>
      <c r="L262" s="543"/>
      <c r="M262" s="543"/>
      <c r="N262" s="543"/>
      <c r="O262" s="543"/>
      <c r="P262" s="543"/>
      <c r="Q262" s="543"/>
      <c r="R262" s="543"/>
      <c r="S262" s="138"/>
      <c r="T262" s="138"/>
      <c r="U262" s="138"/>
      <c r="V262" s="138"/>
      <c r="W262" s="138"/>
      <c r="X262" s="138"/>
      <c r="Y262" s="138"/>
      <c r="Z262" s="138"/>
      <c r="AA262" s="138"/>
      <c r="AB262" s="138"/>
      <c r="AC262" s="138"/>
      <c r="AD262" s="138"/>
      <c r="AE262" s="138"/>
      <c r="AF262" s="138"/>
    </row>
    <row r="263" spans="1:32" s="175" customFormat="1" x14ac:dyDescent="0.3">
      <c r="A263" s="31"/>
      <c r="B263" s="29"/>
      <c r="C263" s="30"/>
      <c r="D263" s="138"/>
      <c r="E263" s="543"/>
      <c r="F263" s="543"/>
      <c r="G263" s="544"/>
      <c r="H263" s="544"/>
      <c r="I263" s="544"/>
      <c r="J263" s="544"/>
      <c r="K263" s="544"/>
      <c r="L263" s="543"/>
      <c r="M263" s="543"/>
      <c r="N263" s="543"/>
      <c r="O263" s="543"/>
      <c r="P263" s="543"/>
      <c r="Q263" s="543"/>
      <c r="R263" s="543"/>
      <c r="S263" s="138"/>
      <c r="T263" s="138"/>
      <c r="U263" s="138"/>
      <c r="V263" s="138"/>
      <c r="W263" s="138"/>
      <c r="X263" s="138"/>
      <c r="Y263" s="138"/>
      <c r="Z263" s="138"/>
      <c r="AA263" s="138"/>
      <c r="AB263" s="138"/>
      <c r="AC263" s="138"/>
      <c r="AD263" s="138"/>
      <c r="AE263" s="138"/>
      <c r="AF263" s="138"/>
    </row>
    <row r="264" spans="1:32" s="175" customFormat="1" x14ac:dyDescent="0.3">
      <c r="A264" s="31"/>
      <c r="B264" s="29"/>
      <c r="C264" s="30"/>
      <c r="D264" s="138"/>
      <c r="E264" s="543"/>
      <c r="F264" s="543"/>
      <c r="G264" s="544"/>
      <c r="H264" s="544"/>
      <c r="I264" s="544"/>
      <c r="J264" s="544"/>
      <c r="K264" s="544"/>
      <c r="L264" s="543"/>
      <c r="M264" s="543"/>
      <c r="N264" s="543"/>
      <c r="O264" s="543"/>
      <c r="P264" s="543"/>
      <c r="Q264" s="543"/>
      <c r="R264" s="543"/>
      <c r="S264" s="138"/>
      <c r="T264" s="138"/>
      <c r="U264" s="138"/>
      <c r="V264" s="138"/>
      <c r="W264" s="138"/>
      <c r="X264" s="138"/>
      <c r="Y264" s="138"/>
      <c r="Z264" s="138"/>
      <c r="AA264" s="138"/>
      <c r="AB264" s="138"/>
      <c r="AC264" s="138"/>
      <c r="AD264" s="138"/>
      <c r="AE264" s="138"/>
      <c r="AF264" s="138"/>
    </row>
    <row r="265" spans="1:32" s="175" customFormat="1" x14ac:dyDescent="0.3">
      <c r="A265" s="31"/>
      <c r="B265" s="29"/>
      <c r="C265" s="30"/>
      <c r="D265" s="138"/>
      <c r="E265" s="543"/>
      <c r="F265" s="543"/>
      <c r="G265" s="544"/>
      <c r="H265" s="544"/>
      <c r="I265" s="544"/>
      <c r="J265" s="544"/>
      <c r="K265" s="544"/>
      <c r="L265" s="543"/>
      <c r="M265" s="543"/>
      <c r="N265" s="543"/>
      <c r="O265" s="543"/>
      <c r="P265" s="543"/>
      <c r="Q265" s="543"/>
      <c r="R265" s="543"/>
      <c r="S265" s="138"/>
      <c r="T265" s="138"/>
      <c r="U265" s="138"/>
      <c r="V265" s="138"/>
      <c r="W265" s="138"/>
      <c r="X265" s="138"/>
      <c r="Y265" s="138"/>
      <c r="Z265" s="138"/>
      <c r="AA265" s="138"/>
      <c r="AB265" s="138"/>
      <c r="AC265" s="138"/>
      <c r="AD265" s="138"/>
      <c r="AE265" s="138"/>
      <c r="AF265" s="138"/>
    </row>
    <row r="266" spans="1:32" s="175" customFormat="1" x14ac:dyDescent="0.3">
      <c r="A266" s="31"/>
      <c r="B266" s="29"/>
      <c r="C266" s="30"/>
      <c r="D266" s="138"/>
      <c r="E266" s="543"/>
      <c r="F266" s="543"/>
      <c r="G266" s="544"/>
      <c r="H266" s="544"/>
      <c r="I266" s="544"/>
      <c r="J266" s="544"/>
      <c r="K266" s="544"/>
      <c r="L266" s="543"/>
      <c r="M266" s="543"/>
      <c r="N266" s="543"/>
      <c r="O266" s="543"/>
      <c r="P266" s="543"/>
      <c r="Q266" s="543"/>
      <c r="R266" s="543"/>
      <c r="S266" s="138"/>
      <c r="T266" s="138"/>
      <c r="U266" s="138"/>
      <c r="V266" s="138"/>
      <c r="W266" s="138"/>
      <c r="X266" s="138"/>
      <c r="Y266" s="138"/>
      <c r="Z266" s="138"/>
      <c r="AA266" s="138"/>
      <c r="AB266" s="138"/>
      <c r="AC266" s="138"/>
      <c r="AD266" s="138"/>
      <c r="AE266" s="138"/>
      <c r="AF266" s="138"/>
    </row>
    <row r="267" spans="1:32" s="175" customFormat="1" x14ac:dyDescent="0.3">
      <c r="A267" s="31"/>
      <c r="B267" s="29"/>
      <c r="C267" s="30"/>
      <c r="D267" s="30"/>
      <c r="E267" s="543"/>
      <c r="F267" s="543"/>
      <c r="G267" s="544"/>
      <c r="H267" s="544"/>
      <c r="I267" s="544"/>
      <c r="J267" s="544"/>
      <c r="K267" s="544"/>
      <c r="L267" s="543"/>
      <c r="M267" s="543"/>
      <c r="N267" s="543"/>
      <c r="O267" s="543"/>
      <c r="P267" s="543"/>
      <c r="Q267" s="543"/>
      <c r="R267" s="543"/>
      <c r="S267" s="138"/>
      <c r="T267" s="138"/>
      <c r="U267" s="138"/>
      <c r="V267" s="138"/>
      <c r="W267" s="138"/>
      <c r="X267" s="138"/>
      <c r="Y267" s="138"/>
      <c r="Z267" s="138"/>
      <c r="AA267" s="138"/>
      <c r="AB267" s="138"/>
      <c r="AC267" s="138"/>
      <c r="AD267" s="138"/>
      <c r="AE267" s="138"/>
      <c r="AF267" s="138"/>
    </row>
    <row r="268" spans="1:32" s="175" customFormat="1" x14ac:dyDescent="0.3">
      <c r="A268" s="31"/>
      <c r="B268" s="29"/>
      <c r="C268" s="30"/>
      <c r="D268" s="30"/>
      <c r="E268" s="543"/>
      <c r="F268" s="543"/>
      <c r="G268" s="544"/>
      <c r="H268" s="544"/>
      <c r="I268" s="544"/>
      <c r="J268" s="544"/>
      <c r="K268" s="544"/>
      <c r="L268" s="543"/>
      <c r="M268" s="543"/>
      <c r="N268" s="543"/>
      <c r="O268" s="543"/>
      <c r="P268" s="543"/>
      <c r="Q268" s="543"/>
      <c r="R268" s="543"/>
      <c r="S268" s="138"/>
      <c r="T268" s="138"/>
      <c r="U268" s="138"/>
      <c r="V268" s="138"/>
      <c r="W268" s="138"/>
      <c r="X268" s="138"/>
      <c r="Y268" s="138"/>
      <c r="Z268" s="138"/>
      <c r="AA268" s="138"/>
      <c r="AB268" s="138"/>
      <c r="AC268" s="138"/>
      <c r="AD268" s="138"/>
      <c r="AE268" s="138"/>
      <c r="AF268" s="138"/>
    </row>
    <row r="269" spans="1:32" s="175" customFormat="1" x14ac:dyDescent="0.3">
      <c r="A269" s="31"/>
      <c r="B269" s="29"/>
      <c r="C269" s="30"/>
      <c r="D269" s="30"/>
      <c r="E269" s="543"/>
      <c r="F269" s="543"/>
      <c r="G269" s="544"/>
      <c r="H269" s="544"/>
      <c r="I269" s="544"/>
      <c r="J269" s="544"/>
      <c r="K269" s="544"/>
      <c r="L269" s="543"/>
      <c r="M269" s="543"/>
      <c r="N269" s="543"/>
      <c r="O269" s="543"/>
      <c r="P269" s="543"/>
      <c r="Q269" s="543"/>
      <c r="R269" s="543"/>
      <c r="S269" s="138"/>
      <c r="T269" s="138"/>
      <c r="U269" s="138"/>
      <c r="V269" s="138"/>
      <c r="W269" s="138"/>
      <c r="X269" s="138"/>
      <c r="Y269" s="138"/>
      <c r="Z269" s="138"/>
      <c r="AA269" s="138"/>
      <c r="AB269" s="138"/>
      <c r="AC269" s="138"/>
      <c r="AD269" s="138"/>
      <c r="AE269" s="138"/>
      <c r="AF269" s="138"/>
    </row>
    <row r="270" spans="1:32" s="175" customFormat="1" x14ac:dyDescent="0.3">
      <c r="A270" s="31"/>
      <c r="B270" s="29"/>
      <c r="C270" s="30"/>
      <c r="D270" s="30"/>
      <c r="E270" s="543"/>
      <c r="F270" s="543"/>
      <c r="G270" s="544"/>
      <c r="H270" s="544"/>
      <c r="I270" s="544"/>
      <c r="J270" s="544"/>
      <c r="K270" s="544"/>
      <c r="L270" s="543"/>
      <c r="M270" s="543"/>
      <c r="N270" s="543"/>
      <c r="O270" s="543"/>
      <c r="P270" s="543"/>
      <c r="Q270" s="543"/>
      <c r="R270" s="543"/>
      <c r="S270" s="138"/>
      <c r="T270" s="138"/>
      <c r="U270" s="138"/>
      <c r="V270" s="138"/>
      <c r="W270" s="138"/>
      <c r="X270" s="138"/>
      <c r="Y270" s="138"/>
      <c r="Z270" s="138"/>
      <c r="AA270" s="138"/>
      <c r="AB270" s="138"/>
      <c r="AC270" s="138"/>
      <c r="AD270" s="138"/>
      <c r="AE270" s="138"/>
      <c r="AF270" s="138"/>
    </row>
    <row r="271" spans="1:32" s="175" customFormat="1" x14ac:dyDescent="0.3">
      <c r="A271" s="31"/>
      <c r="B271" s="29"/>
      <c r="C271" s="30"/>
      <c r="D271" s="30"/>
      <c r="E271" s="543"/>
      <c r="F271" s="543"/>
      <c r="G271" s="544"/>
      <c r="H271" s="544"/>
      <c r="I271" s="544"/>
      <c r="J271" s="544"/>
      <c r="K271" s="544"/>
      <c r="L271" s="543"/>
      <c r="M271" s="543"/>
      <c r="N271" s="543"/>
      <c r="O271" s="543"/>
      <c r="P271" s="543"/>
      <c r="Q271" s="543"/>
      <c r="R271" s="543"/>
      <c r="S271" s="138"/>
      <c r="T271" s="138"/>
      <c r="U271" s="138"/>
      <c r="V271" s="138"/>
      <c r="W271" s="138"/>
      <c r="X271" s="138"/>
      <c r="Y271" s="138"/>
      <c r="Z271" s="138"/>
      <c r="AA271" s="138"/>
      <c r="AB271" s="138"/>
      <c r="AC271" s="138"/>
      <c r="AD271" s="138"/>
      <c r="AE271" s="138"/>
      <c r="AF271" s="138"/>
    </row>
    <row r="272" spans="1:32" s="175" customFormat="1" x14ac:dyDescent="0.3">
      <c r="A272" s="31"/>
      <c r="B272" s="29"/>
      <c r="C272" s="30"/>
      <c r="D272" s="30"/>
      <c r="E272" s="543"/>
      <c r="F272" s="543"/>
      <c r="G272" s="544"/>
      <c r="H272" s="544"/>
      <c r="I272" s="544"/>
      <c r="J272" s="544"/>
      <c r="K272" s="544"/>
      <c r="L272" s="543"/>
      <c r="M272" s="543"/>
      <c r="N272" s="543"/>
      <c r="O272" s="543"/>
      <c r="P272" s="543"/>
      <c r="Q272" s="543"/>
      <c r="R272" s="543"/>
      <c r="S272" s="138"/>
      <c r="T272" s="138"/>
      <c r="U272" s="138"/>
      <c r="V272" s="138"/>
      <c r="W272" s="138"/>
      <c r="X272" s="138"/>
      <c r="Y272" s="138"/>
      <c r="Z272" s="138"/>
      <c r="AA272" s="138"/>
      <c r="AB272" s="138"/>
      <c r="AC272" s="138"/>
      <c r="AD272" s="138"/>
      <c r="AE272" s="138"/>
      <c r="AF272" s="138"/>
    </row>
    <row r="273" spans="1:32" s="175" customFormat="1" x14ac:dyDescent="0.3">
      <c r="A273" s="31"/>
      <c r="B273" s="29"/>
      <c r="C273" s="30"/>
      <c r="D273" s="30"/>
      <c r="E273" s="543"/>
      <c r="F273" s="543"/>
      <c r="G273" s="544"/>
      <c r="H273" s="544"/>
      <c r="I273" s="544"/>
      <c r="J273" s="544"/>
      <c r="K273" s="544"/>
      <c r="L273" s="543"/>
      <c r="M273" s="543"/>
      <c r="N273" s="543"/>
      <c r="O273" s="543"/>
      <c r="P273" s="543"/>
      <c r="Q273" s="543"/>
      <c r="R273" s="543"/>
      <c r="S273" s="138"/>
      <c r="T273" s="138"/>
      <c r="U273" s="138"/>
      <c r="V273" s="138"/>
      <c r="W273" s="138"/>
      <c r="X273" s="138"/>
      <c r="Y273" s="138"/>
      <c r="Z273" s="138"/>
      <c r="AA273" s="138"/>
      <c r="AB273" s="138"/>
      <c r="AC273" s="138"/>
      <c r="AD273" s="138"/>
      <c r="AE273" s="138"/>
      <c r="AF273" s="138"/>
    </row>
    <row r="274" spans="1:32" s="175" customFormat="1" x14ac:dyDescent="0.3">
      <c r="A274" s="31"/>
      <c r="B274" s="29"/>
      <c r="C274" s="30"/>
      <c r="D274" s="30"/>
      <c r="E274" s="543"/>
      <c r="F274" s="543"/>
      <c r="G274" s="544"/>
      <c r="H274" s="544"/>
      <c r="I274" s="544"/>
      <c r="J274" s="544"/>
      <c r="K274" s="544"/>
      <c r="L274" s="543"/>
      <c r="M274" s="543"/>
      <c r="N274" s="543"/>
      <c r="O274" s="543"/>
      <c r="P274" s="543"/>
      <c r="Q274" s="543"/>
      <c r="R274" s="543"/>
      <c r="S274" s="138"/>
      <c r="T274" s="138"/>
      <c r="U274" s="138"/>
      <c r="V274" s="138"/>
      <c r="W274" s="138"/>
      <c r="X274" s="138"/>
      <c r="Y274" s="138"/>
      <c r="Z274" s="138"/>
      <c r="AA274" s="138"/>
      <c r="AB274" s="138"/>
      <c r="AC274" s="138"/>
      <c r="AD274" s="138"/>
      <c r="AE274" s="138"/>
      <c r="AF274" s="138"/>
    </row>
    <row r="275" spans="1:32" s="175" customFormat="1" x14ac:dyDescent="0.3">
      <c r="A275" s="31"/>
      <c r="B275" s="29"/>
      <c r="C275" s="30"/>
      <c r="D275" s="30"/>
      <c r="E275" s="543"/>
      <c r="F275" s="543"/>
      <c r="G275" s="544"/>
      <c r="H275" s="544"/>
      <c r="I275" s="544"/>
      <c r="J275" s="544"/>
      <c r="K275" s="544"/>
      <c r="L275" s="543"/>
      <c r="M275" s="543"/>
      <c r="N275" s="543"/>
      <c r="O275" s="543"/>
      <c r="P275" s="543"/>
      <c r="Q275" s="543"/>
      <c r="R275" s="543"/>
      <c r="S275" s="138"/>
      <c r="T275" s="138"/>
      <c r="U275" s="138"/>
      <c r="V275" s="138"/>
      <c r="W275" s="138"/>
      <c r="X275" s="138"/>
      <c r="Y275" s="138"/>
      <c r="Z275" s="138"/>
      <c r="AA275" s="138"/>
      <c r="AB275" s="138"/>
      <c r="AC275" s="138"/>
      <c r="AD275" s="138"/>
      <c r="AE275" s="138"/>
      <c r="AF275" s="138"/>
    </row>
    <row r="276" spans="1:32" x14ac:dyDescent="0.3">
      <c r="C276" s="30"/>
      <c r="D276" s="30"/>
      <c r="E276" s="543"/>
      <c r="F276" s="543"/>
      <c r="G276" s="544"/>
      <c r="H276" s="544"/>
      <c r="I276" s="544"/>
      <c r="J276" s="544"/>
      <c r="K276" s="544"/>
      <c r="L276" s="544"/>
      <c r="M276" s="544"/>
      <c r="N276" s="543"/>
      <c r="O276" s="543"/>
      <c r="P276" s="543"/>
      <c r="Q276" s="543"/>
      <c r="R276" s="543"/>
      <c r="S276" s="138"/>
      <c r="T276" s="138"/>
      <c r="U276" s="138"/>
    </row>
    <row r="277" spans="1:32" x14ac:dyDescent="0.3">
      <c r="C277" s="30"/>
      <c r="D277" s="30"/>
      <c r="E277" s="543"/>
      <c r="F277" s="543"/>
      <c r="G277" s="544"/>
      <c r="H277" s="544"/>
      <c r="I277" s="544"/>
      <c r="J277" s="544"/>
      <c r="K277" s="544"/>
      <c r="L277" s="544"/>
      <c r="M277" s="544"/>
      <c r="N277" s="543"/>
      <c r="O277" s="543"/>
      <c r="P277" s="543"/>
      <c r="Q277" s="543"/>
      <c r="R277" s="543"/>
      <c r="S277" s="138"/>
      <c r="T277" s="138"/>
      <c r="U277" s="138"/>
    </row>
    <row r="278" spans="1:32" x14ac:dyDescent="0.3">
      <c r="C278" s="30"/>
      <c r="D278" s="30"/>
      <c r="E278" s="543"/>
      <c r="F278" s="543"/>
      <c r="G278" s="544"/>
      <c r="H278" s="544"/>
      <c r="I278" s="544"/>
      <c r="J278" s="544"/>
      <c r="K278" s="544"/>
      <c r="L278" s="544"/>
      <c r="M278" s="544"/>
      <c r="N278" s="543"/>
      <c r="O278" s="543"/>
      <c r="P278" s="543"/>
      <c r="Q278" s="543"/>
      <c r="R278" s="543"/>
      <c r="S278" s="138"/>
      <c r="T278" s="138"/>
      <c r="U278" s="138"/>
    </row>
    <row r="279" spans="1:32" x14ac:dyDescent="0.3">
      <c r="C279" s="30"/>
      <c r="D279" s="30"/>
      <c r="E279" s="543"/>
      <c r="F279" s="543"/>
      <c r="G279" s="544"/>
      <c r="H279" s="544"/>
      <c r="I279" s="544"/>
      <c r="J279" s="544"/>
      <c r="K279" s="544"/>
      <c r="L279" s="544"/>
      <c r="M279" s="544"/>
      <c r="N279" s="543"/>
      <c r="O279" s="543"/>
      <c r="P279" s="543"/>
      <c r="Q279" s="543"/>
      <c r="R279" s="543"/>
      <c r="S279" s="138"/>
      <c r="T279" s="138"/>
      <c r="U279" s="138"/>
    </row>
    <row r="280" spans="1:32" x14ac:dyDescent="0.3">
      <c r="C280" s="30"/>
      <c r="D280" s="30"/>
      <c r="E280" s="543"/>
      <c r="F280" s="543"/>
      <c r="G280" s="544"/>
      <c r="H280" s="544"/>
      <c r="I280" s="544"/>
      <c r="J280" s="544"/>
      <c r="K280" s="544"/>
      <c r="L280" s="544"/>
      <c r="M280" s="544"/>
      <c r="N280" s="543"/>
      <c r="O280" s="543"/>
      <c r="P280" s="543"/>
      <c r="Q280" s="543"/>
      <c r="R280" s="543"/>
      <c r="S280" s="138"/>
      <c r="T280" s="138"/>
      <c r="U280" s="138"/>
    </row>
    <row r="281" spans="1:32" x14ac:dyDescent="0.3">
      <c r="C281" s="30"/>
      <c r="D281" s="30"/>
      <c r="E281" s="543"/>
      <c r="F281" s="543"/>
      <c r="G281" s="544"/>
      <c r="H281" s="544"/>
      <c r="I281" s="544"/>
      <c r="J281" s="544"/>
      <c r="K281" s="544"/>
      <c r="L281" s="544"/>
      <c r="M281" s="544"/>
      <c r="N281" s="543"/>
      <c r="O281" s="543"/>
      <c r="P281" s="543"/>
      <c r="Q281" s="543"/>
      <c r="R281" s="543"/>
      <c r="S281" s="138"/>
      <c r="T281" s="138"/>
      <c r="U281" s="138"/>
    </row>
    <row r="282" spans="1:32" s="138" customFormat="1" x14ac:dyDescent="0.3">
      <c r="A282" s="31"/>
      <c r="B282" s="29"/>
      <c r="C282" s="30"/>
      <c r="D282" s="30"/>
      <c r="E282" s="543"/>
      <c r="F282" s="543"/>
      <c r="G282" s="544"/>
      <c r="H282" s="544"/>
      <c r="I282" s="544"/>
      <c r="J282" s="544"/>
      <c r="K282" s="544"/>
      <c r="L282" s="544"/>
      <c r="M282" s="544"/>
      <c r="N282" s="543"/>
      <c r="O282" s="543"/>
      <c r="P282" s="543"/>
      <c r="Q282" s="543"/>
      <c r="R282" s="543"/>
    </row>
    <row r="283" spans="1:32" s="138" customFormat="1" x14ac:dyDescent="0.3">
      <c r="A283" s="31"/>
      <c r="B283" s="29"/>
      <c r="C283" s="30"/>
      <c r="D283" s="30"/>
      <c r="E283" s="543"/>
      <c r="F283" s="543"/>
      <c r="G283" s="544"/>
      <c r="H283" s="544"/>
      <c r="I283" s="544"/>
      <c r="J283" s="544"/>
      <c r="K283" s="544"/>
      <c r="L283" s="544"/>
      <c r="M283" s="544"/>
      <c r="N283" s="543"/>
      <c r="O283" s="543"/>
      <c r="P283" s="543"/>
      <c r="Q283" s="543"/>
      <c r="R283" s="543"/>
    </row>
    <row r="284" spans="1:32" s="138" customFormat="1" x14ac:dyDescent="0.3">
      <c r="A284" s="31"/>
      <c r="B284" s="29"/>
      <c r="C284" s="30"/>
      <c r="D284" s="30"/>
      <c r="E284" s="543"/>
      <c r="F284" s="543"/>
      <c r="G284" s="544"/>
      <c r="H284" s="544"/>
      <c r="I284" s="544"/>
      <c r="J284" s="544"/>
      <c r="K284" s="544"/>
      <c r="L284" s="544"/>
      <c r="M284" s="544"/>
      <c r="N284" s="543"/>
      <c r="O284" s="543"/>
      <c r="P284" s="543"/>
      <c r="Q284" s="543"/>
      <c r="R284" s="543"/>
    </row>
    <row r="285" spans="1:32" s="138" customFormat="1" x14ac:dyDescent="0.3">
      <c r="A285" s="31"/>
      <c r="B285" s="29"/>
      <c r="C285" s="30"/>
      <c r="D285" s="30"/>
      <c r="E285" s="543"/>
      <c r="F285" s="543"/>
      <c r="G285" s="544"/>
      <c r="H285" s="544"/>
      <c r="I285" s="544"/>
      <c r="J285" s="544"/>
      <c r="K285" s="544"/>
      <c r="L285" s="544"/>
      <c r="M285" s="544"/>
      <c r="N285" s="543"/>
      <c r="O285" s="543"/>
      <c r="P285" s="543"/>
      <c r="Q285" s="543"/>
      <c r="R285" s="543"/>
    </row>
    <row r="286" spans="1:32" s="138" customFormat="1" x14ac:dyDescent="0.3">
      <c r="A286" s="31"/>
      <c r="B286" s="29"/>
      <c r="C286" s="30"/>
      <c r="D286" s="30"/>
      <c r="E286" s="543"/>
      <c r="F286" s="543"/>
      <c r="G286" s="544"/>
      <c r="H286" s="544"/>
      <c r="I286" s="544"/>
      <c r="J286" s="544"/>
      <c r="K286" s="544"/>
      <c r="L286" s="544"/>
      <c r="M286" s="544"/>
      <c r="N286" s="543"/>
      <c r="O286" s="543"/>
      <c r="P286" s="543"/>
      <c r="Q286" s="543"/>
      <c r="R286" s="543"/>
    </row>
    <row r="287" spans="1:32" s="138" customFormat="1" x14ac:dyDescent="0.3">
      <c r="A287" s="31"/>
      <c r="B287" s="29"/>
      <c r="C287" s="30"/>
      <c r="D287" s="30"/>
      <c r="E287" s="543"/>
      <c r="F287" s="543"/>
      <c r="G287" s="544"/>
      <c r="H287" s="544"/>
      <c r="I287" s="544"/>
      <c r="J287" s="544"/>
      <c r="K287" s="544"/>
      <c r="L287" s="544"/>
      <c r="M287" s="544"/>
      <c r="N287" s="543"/>
      <c r="O287" s="543"/>
      <c r="P287" s="543"/>
      <c r="Q287" s="543"/>
      <c r="R287" s="543"/>
    </row>
    <row r="288" spans="1:32" s="138" customFormat="1" x14ac:dyDescent="0.3">
      <c r="A288" s="31"/>
      <c r="B288" s="29"/>
      <c r="C288" s="30"/>
      <c r="D288" s="30"/>
      <c r="E288" s="543"/>
      <c r="F288" s="543"/>
      <c r="G288" s="544"/>
      <c r="H288" s="544"/>
      <c r="I288" s="544"/>
      <c r="J288" s="544"/>
      <c r="K288" s="544"/>
      <c r="L288" s="544"/>
      <c r="M288" s="544"/>
      <c r="N288" s="543"/>
      <c r="O288" s="543"/>
      <c r="P288" s="543"/>
      <c r="Q288" s="543"/>
      <c r="R288" s="543"/>
    </row>
    <row r="289" spans="1:18" s="138" customFormat="1" x14ac:dyDescent="0.3">
      <c r="A289" s="31"/>
      <c r="B289" s="29"/>
      <c r="C289" s="30"/>
      <c r="D289" s="30"/>
      <c r="E289" s="543"/>
      <c r="F289" s="543"/>
      <c r="G289" s="544"/>
      <c r="H289" s="544"/>
      <c r="I289" s="544"/>
      <c r="J289" s="544"/>
      <c r="K289" s="544"/>
      <c r="L289" s="544"/>
      <c r="M289" s="544"/>
      <c r="N289" s="543"/>
      <c r="O289" s="543"/>
      <c r="P289" s="543"/>
      <c r="Q289" s="543"/>
      <c r="R289" s="543"/>
    </row>
    <row r="290" spans="1:18" s="138" customFormat="1" x14ac:dyDescent="0.3">
      <c r="A290" s="31"/>
      <c r="B290" s="29"/>
      <c r="C290" s="30"/>
      <c r="D290" s="30"/>
      <c r="E290" s="543"/>
      <c r="F290" s="543"/>
      <c r="G290" s="544"/>
      <c r="H290" s="544"/>
      <c r="I290" s="544"/>
      <c r="J290" s="544"/>
      <c r="K290" s="544"/>
      <c r="L290" s="544"/>
      <c r="M290" s="544"/>
      <c r="N290" s="543"/>
      <c r="O290" s="543"/>
      <c r="P290" s="543"/>
      <c r="Q290" s="543"/>
      <c r="R290" s="543"/>
    </row>
    <row r="291" spans="1:18" s="138" customFormat="1" x14ac:dyDescent="0.3">
      <c r="A291" s="31"/>
      <c r="B291" s="29"/>
      <c r="C291" s="30"/>
      <c r="D291" s="30"/>
      <c r="E291" s="543"/>
      <c r="F291" s="543"/>
      <c r="G291" s="544"/>
      <c r="H291" s="544"/>
      <c r="I291" s="544"/>
      <c r="J291" s="544"/>
      <c r="K291" s="544"/>
      <c r="L291" s="544"/>
      <c r="M291" s="544"/>
      <c r="N291" s="543"/>
      <c r="O291" s="543"/>
      <c r="P291" s="543"/>
      <c r="Q291" s="543"/>
      <c r="R291" s="543"/>
    </row>
    <row r="292" spans="1:18" s="138" customFormat="1" x14ac:dyDescent="0.3">
      <c r="A292" s="31"/>
      <c r="B292" s="29"/>
      <c r="C292" s="30"/>
      <c r="D292" s="30"/>
      <c r="E292" s="543"/>
      <c r="F292" s="543"/>
      <c r="G292" s="544"/>
      <c r="H292" s="544"/>
      <c r="I292" s="544"/>
      <c r="J292" s="544"/>
      <c r="K292" s="544"/>
      <c r="L292" s="544"/>
      <c r="M292" s="544"/>
      <c r="N292" s="543"/>
      <c r="O292" s="543"/>
      <c r="P292" s="543"/>
      <c r="Q292" s="543"/>
      <c r="R292" s="543"/>
    </row>
    <row r="293" spans="1:18" s="138" customFormat="1" x14ac:dyDescent="0.3">
      <c r="A293" s="31"/>
      <c r="B293" s="29"/>
      <c r="C293" s="30"/>
      <c r="D293" s="30"/>
      <c r="E293" s="543"/>
      <c r="F293" s="543"/>
      <c r="G293" s="544"/>
      <c r="H293" s="544"/>
      <c r="I293" s="544"/>
      <c r="J293" s="544"/>
      <c r="K293" s="544"/>
      <c r="L293" s="544"/>
      <c r="M293" s="544"/>
      <c r="N293" s="543"/>
      <c r="O293" s="543"/>
      <c r="P293" s="543"/>
      <c r="Q293" s="543"/>
      <c r="R293" s="543"/>
    </row>
    <row r="294" spans="1:18" s="138" customFormat="1" x14ac:dyDescent="0.3">
      <c r="A294" s="31"/>
      <c r="B294" s="29"/>
      <c r="C294" s="30"/>
      <c r="D294" s="30"/>
      <c r="E294" s="543"/>
      <c r="F294" s="543"/>
      <c r="G294" s="544"/>
      <c r="H294" s="544"/>
      <c r="I294" s="544"/>
      <c r="J294" s="544"/>
      <c r="K294" s="544"/>
      <c r="L294" s="544"/>
      <c r="M294" s="544"/>
      <c r="N294" s="543"/>
      <c r="O294" s="543"/>
      <c r="P294" s="543"/>
      <c r="Q294" s="543"/>
      <c r="R294" s="543"/>
    </row>
    <row r="295" spans="1:18" s="138" customFormat="1" x14ac:dyDescent="0.3">
      <c r="A295" s="31"/>
      <c r="B295" s="29"/>
      <c r="C295" s="30"/>
      <c r="D295" s="30"/>
      <c r="E295" s="543"/>
      <c r="F295" s="543"/>
      <c r="G295" s="544"/>
      <c r="H295" s="544"/>
      <c r="I295" s="544"/>
      <c r="J295" s="544"/>
      <c r="K295" s="544"/>
      <c r="L295" s="544"/>
      <c r="M295" s="544"/>
      <c r="N295" s="543"/>
      <c r="O295" s="543"/>
      <c r="P295" s="543"/>
      <c r="Q295" s="543"/>
      <c r="R295" s="543"/>
    </row>
    <row r="296" spans="1:18" s="138" customFormat="1" x14ac:dyDescent="0.3">
      <c r="A296" s="31"/>
      <c r="B296" s="29"/>
      <c r="C296" s="30"/>
      <c r="D296" s="30"/>
      <c r="E296" s="543"/>
      <c r="F296" s="543"/>
      <c r="G296" s="544"/>
      <c r="H296" s="544"/>
      <c r="I296" s="544"/>
      <c r="J296" s="544"/>
      <c r="K296" s="544"/>
      <c r="L296" s="544"/>
      <c r="M296" s="544"/>
      <c r="N296" s="543"/>
      <c r="O296" s="543"/>
      <c r="P296" s="543"/>
      <c r="Q296" s="543"/>
      <c r="R296" s="543"/>
    </row>
    <row r="297" spans="1:18" s="138" customFormat="1" x14ac:dyDescent="0.3">
      <c r="A297" s="31"/>
      <c r="B297" s="29"/>
      <c r="C297" s="30"/>
      <c r="D297" s="30"/>
      <c r="E297" s="543"/>
      <c r="F297" s="543"/>
      <c r="G297" s="544"/>
      <c r="H297" s="544"/>
      <c r="I297" s="544"/>
      <c r="J297" s="544"/>
      <c r="K297" s="544"/>
      <c r="L297" s="544"/>
      <c r="M297" s="544"/>
      <c r="N297" s="543"/>
      <c r="O297" s="543"/>
      <c r="P297" s="543"/>
      <c r="Q297" s="543"/>
      <c r="R297" s="543"/>
    </row>
    <row r="298" spans="1:18" s="138" customFormat="1" x14ac:dyDescent="0.3">
      <c r="A298" s="31"/>
      <c r="B298" s="29"/>
      <c r="C298" s="30"/>
      <c r="D298" s="30"/>
      <c r="E298" s="543"/>
      <c r="F298" s="543"/>
      <c r="G298" s="544"/>
      <c r="H298" s="544"/>
      <c r="I298" s="544"/>
      <c r="J298" s="544"/>
      <c r="K298" s="544"/>
      <c r="L298" s="544"/>
      <c r="M298" s="544"/>
      <c r="N298" s="543"/>
      <c r="O298" s="543"/>
      <c r="P298" s="543"/>
      <c r="Q298" s="543"/>
      <c r="R298" s="543"/>
    </row>
    <row r="299" spans="1:18" s="138" customFormat="1" x14ac:dyDescent="0.3">
      <c r="A299" s="31"/>
      <c r="B299" s="29"/>
      <c r="C299" s="30"/>
      <c r="D299" s="30"/>
      <c r="E299" s="543"/>
      <c r="F299" s="543"/>
      <c r="G299" s="544"/>
      <c r="H299" s="544"/>
      <c r="I299" s="544"/>
      <c r="J299" s="544"/>
      <c r="K299" s="544"/>
      <c r="L299" s="544"/>
      <c r="M299" s="544"/>
      <c r="N299" s="543"/>
      <c r="O299" s="543"/>
      <c r="P299" s="543"/>
      <c r="Q299" s="543"/>
      <c r="R299" s="543"/>
    </row>
    <row r="300" spans="1:18" s="138" customFormat="1" x14ac:dyDescent="0.3">
      <c r="A300" s="31"/>
      <c r="B300" s="29"/>
      <c r="C300" s="30"/>
      <c r="D300" s="30"/>
      <c r="E300" s="543"/>
      <c r="F300" s="543"/>
      <c r="G300" s="544"/>
      <c r="H300" s="544"/>
      <c r="I300" s="544"/>
      <c r="J300" s="544"/>
      <c r="K300" s="544"/>
      <c r="L300" s="544"/>
      <c r="M300" s="544"/>
      <c r="N300" s="543"/>
      <c r="O300" s="543"/>
      <c r="P300" s="543"/>
      <c r="Q300" s="543"/>
      <c r="R300" s="543"/>
    </row>
    <row r="301" spans="1:18" s="138" customFormat="1" x14ac:dyDescent="0.3">
      <c r="A301" s="31"/>
      <c r="B301" s="29"/>
      <c r="C301" s="30"/>
      <c r="D301" s="30"/>
      <c r="E301" s="543"/>
      <c r="F301" s="543"/>
      <c r="G301" s="544"/>
      <c r="H301" s="544"/>
      <c r="I301" s="544"/>
      <c r="J301" s="544"/>
      <c r="K301" s="544"/>
      <c r="L301" s="544"/>
      <c r="M301" s="544"/>
      <c r="N301" s="543"/>
      <c r="O301" s="543"/>
      <c r="P301" s="543"/>
      <c r="Q301" s="543"/>
      <c r="R301" s="543"/>
    </row>
    <row r="302" spans="1:18" s="138" customFormat="1" x14ac:dyDescent="0.3">
      <c r="A302" s="31"/>
      <c r="B302" s="29"/>
      <c r="C302" s="30"/>
      <c r="D302" s="30"/>
      <c r="E302" s="543"/>
      <c r="F302" s="543"/>
      <c r="G302" s="544"/>
      <c r="H302" s="544"/>
      <c r="I302" s="544"/>
      <c r="J302" s="544"/>
      <c r="K302" s="544"/>
      <c r="L302" s="544"/>
      <c r="M302" s="544"/>
      <c r="N302" s="543"/>
      <c r="O302" s="543"/>
      <c r="P302" s="543"/>
      <c r="Q302" s="543"/>
      <c r="R302" s="543"/>
    </row>
    <row r="303" spans="1:18" s="138" customFormat="1" x14ac:dyDescent="0.3">
      <c r="A303" s="31"/>
      <c r="B303" s="29"/>
      <c r="C303" s="30"/>
      <c r="D303" s="30"/>
      <c r="E303" s="543"/>
      <c r="F303" s="543"/>
      <c r="G303" s="544"/>
      <c r="H303" s="544"/>
      <c r="I303" s="544"/>
      <c r="J303" s="544"/>
      <c r="K303" s="544"/>
      <c r="L303" s="544"/>
      <c r="M303" s="544"/>
      <c r="N303" s="543"/>
      <c r="O303" s="543"/>
      <c r="P303" s="543"/>
      <c r="Q303" s="543"/>
      <c r="R303" s="543"/>
    </row>
    <row r="304" spans="1:18" s="138" customFormat="1" x14ac:dyDescent="0.3">
      <c r="A304" s="31"/>
      <c r="B304" s="29"/>
      <c r="C304" s="30"/>
      <c r="D304" s="30"/>
      <c r="E304" s="543"/>
      <c r="F304" s="543"/>
      <c r="G304" s="544"/>
      <c r="H304" s="544"/>
      <c r="I304" s="544"/>
      <c r="J304" s="544"/>
      <c r="K304" s="544"/>
      <c r="L304" s="544"/>
      <c r="M304" s="544"/>
      <c r="N304" s="543"/>
      <c r="O304" s="543"/>
      <c r="P304" s="543"/>
      <c r="Q304" s="543"/>
      <c r="R304" s="543"/>
    </row>
    <row r="305" spans="1:18" s="138" customFormat="1" x14ac:dyDescent="0.3">
      <c r="A305" s="31"/>
      <c r="B305" s="29"/>
      <c r="C305" s="30"/>
      <c r="D305" s="30"/>
      <c r="E305" s="543"/>
      <c r="F305" s="543"/>
      <c r="G305" s="544"/>
      <c r="H305" s="544"/>
      <c r="I305" s="544"/>
      <c r="J305" s="544"/>
      <c r="K305" s="544"/>
      <c r="L305" s="544"/>
      <c r="M305" s="544"/>
      <c r="N305" s="543"/>
      <c r="O305" s="543"/>
      <c r="P305" s="543"/>
      <c r="Q305" s="543"/>
      <c r="R305" s="543"/>
    </row>
    <row r="306" spans="1:18" s="138" customFormat="1" x14ac:dyDescent="0.3">
      <c r="A306" s="31"/>
      <c r="B306" s="29"/>
      <c r="C306" s="30"/>
      <c r="D306" s="30"/>
      <c r="E306" s="543"/>
      <c r="F306" s="543"/>
      <c r="G306" s="544"/>
      <c r="H306" s="544"/>
      <c r="I306" s="544"/>
      <c r="J306" s="544"/>
      <c r="K306" s="544"/>
      <c r="L306" s="544"/>
      <c r="M306" s="544"/>
      <c r="N306" s="543"/>
      <c r="O306" s="543"/>
      <c r="P306" s="543"/>
      <c r="Q306" s="543"/>
      <c r="R306" s="543"/>
    </row>
    <row r="307" spans="1:18" s="138" customFormat="1" x14ac:dyDescent="0.3">
      <c r="A307" s="31"/>
      <c r="B307" s="29"/>
      <c r="C307" s="30"/>
      <c r="D307" s="30"/>
      <c r="E307" s="543"/>
      <c r="F307" s="543"/>
      <c r="G307" s="544"/>
      <c r="H307" s="544"/>
      <c r="I307" s="544"/>
      <c r="J307" s="544"/>
      <c r="K307" s="544"/>
      <c r="L307" s="544"/>
      <c r="M307" s="544"/>
      <c r="N307" s="543"/>
      <c r="O307" s="543"/>
      <c r="P307" s="543"/>
      <c r="Q307" s="543"/>
      <c r="R307" s="543"/>
    </row>
    <row r="308" spans="1:18" s="138" customFormat="1" x14ac:dyDescent="0.3">
      <c r="A308" s="31"/>
      <c r="B308" s="29"/>
      <c r="C308" s="30"/>
      <c r="D308" s="30"/>
      <c r="E308" s="543"/>
      <c r="F308" s="543"/>
      <c r="G308" s="544"/>
      <c r="H308" s="544"/>
      <c r="I308" s="544"/>
      <c r="J308" s="544"/>
      <c r="K308" s="544"/>
      <c r="L308" s="544"/>
      <c r="M308" s="544"/>
      <c r="N308" s="543"/>
      <c r="O308" s="543"/>
      <c r="P308" s="543"/>
      <c r="Q308" s="543"/>
      <c r="R308" s="543"/>
    </row>
    <row r="309" spans="1:18" s="138" customFormat="1" x14ac:dyDescent="0.3">
      <c r="A309" s="31"/>
      <c r="B309" s="29"/>
      <c r="C309" s="30"/>
      <c r="D309" s="30"/>
      <c r="E309" s="543"/>
      <c r="F309" s="543"/>
      <c r="G309" s="544"/>
      <c r="H309" s="544"/>
      <c r="I309" s="544"/>
      <c r="J309" s="544"/>
      <c r="K309" s="544"/>
      <c r="L309" s="544"/>
      <c r="M309" s="544"/>
      <c r="N309" s="543"/>
      <c r="O309" s="543"/>
      <c r="P309" s="543"/>
      <c r="Q309" s="543"/>
      <c r="R309" s="543"/>
    </row>
    <row r="310" spans="1:18" s="138" customFormat="1" x14ac:dyDescent="0.3">
      <c r="A310" s="31"/>
      <c r="B310" s="29"/>
      <c r="C310" s="30"/>
      <c r="D310" s="30"/>
      <c r="E310" s="543"/>
      <c r="F310" s="543"/>
      <c r="G310" s="544"/>
      <c r="H310" s="544"/>
      <c r="I310" s="544"/>
      <c r="J310" s="544"/>
      <c r="K310" s="544"/>
      <c r="L310" s="544"/>
      <c r="M310" s="544"/>
      <c r="N310" s="543"/>
      <c r="O310" s="543"/>
      <c r="P310" s="543"/>
      <c r="Q310" s="543"/>
      <c r="R310" s="543"/>
    </row>
    <row r="311" spans="1:18" s="138" customFormat="1" x14ac:dyDescent="0.3">
      <c r="A311" s="31"/>
      <c r="B311" s="29"/>
      <c r="C311" s="30"/>
      <c r="D311" s="30"/>
      <c r="E311" s="543"/>
      <c r="F311" s="543"/>
      <c r="G311" s="544"/>
      <c r="H311" s="544"/>
      <c r="I311" s="544"/>
      <c r="J311" s="544"/>
      <c r="K311" s="544"/>
      <c r="L311" s="544"/>
      <c r="M311" s="544"/>
      <c r="N311" s="543"/>
      <c r="O311" s="543"/>
      <c r="P311" s="543"/>
      <c r="Q311" s="543"/>
      <c r="R311" s="543"/>
    </row>
    <row r="312" spans="1:18" s="138" customFormat="1" x14ac:dyDescent="0.3">
      <c r="A312" s="31"/>
      <c r="B312" s="29"/>
      <c r="C312" s="30"/>
      <c r="D312" s="30"/>
      <c r="E312" s="543"/>
      <c r="F312" s="543"/>
      <c r="G312" s="544"/>
      <c r="H312" s="544"/>
      <c r="I312" s="544"/>
      <c r="J312" s="544"/>
      <c r="K312" s="544"/>
      <c r="L312" s="544"/>
      <c r="M312" s="544"/>
      <c r="N312" s="543"/>
      <c r="O312" s="543"/>
      <c r="P312" s="543"/>
      <c r="Q312" s="543"/>
      <c r="R312" s="543"/>
    </row>
    <row r="313" spans="1:18" s="138" customFormat="1" x14ac:dyDescent="0.3">
      <c r="A313" s="31"/>
      <c r="B313" s="29"/>
      <c r="C313" s="30"/>
      <c r="D313" s="30"/>
      <c r="E313" s="543"/>
      <c r="F313" s="543"/>
      <c r="G313" s="544"/>
      <c r="H313" s="544"/>
      <c r="I313" s="544"/>
      <c r="J313" s="544"/>
      <c r="K313" s="544"/>
      <c r="L313" s="544"/>
      <c r="M313" s="544"/>
      <c r="N313" s="543"/>
      <c r="O313" s="543"/>
      <c r="P313" s="543"/>
      <c r="Q313" s="543"/>
      <c r="R313" s="543"/>
    </row>
    <row r="314" spans="1:18" s="138" customFormat="1" x14ac:dyDescent="0.3">
      <c r="A314" s="31"/>
      <c r="B314" s="29"/>
      <c r="C314" s="30"/>
      <c r="D314" s="30"/>
      <c r="E314" s="543"/>
      <c r="F314" s="543"/>
      <c r="G314" s="544"/>
      <c r="H314" s="544"/>
      <c r="I314" s="544"/>
      <c r="J314" s="544"/>
      <c r="K314" s="544"/>
      <c r="L314" s="544"/>
      <c r="M314" s="544"/>
      <c r="N314" s="543"/>
      <c r="O314" s="543"/>
      <c r="P314" s="543"/>
      <c r="Q314" s="543"/>
      <c r="R314" s="543"/>
    </row>
    <row r="315" spans="1:18" s="138" customFormat="1" x14ac:dyDescent="0.3">
      <c r="A315" s="31"/>
      <c r="B315" s="29"/>
      <c r="C315" s="30"/>
      <c r="D315" s="30"/>
      <c r="E315" s="543"/>
      <c r="F315" s="543"/>
      <c r="G315" s="544"/>
      <c r="H315" s="544"/>
      <c r="I315" s="544"/>
      <c r="J315" s="544"/>
      <c r="K315" s="544"/>
      <c r="L315" s="544"/>
      <c r="M315" s="544"/>
      <c r="N315" s="543"/>
      <c r="O315" s="543"/>
      <c r="P315" s="543"/>
      <c r="Q315" s="543"/>
      <c r="R315" s="543"/>
    </row>
    <row r="316" spans="1:18" s="138" customFormat="1" x14ac:dyDescent="0.3">
      <c r="A316" s="31"/>
      <c r="B316" s="29"/>
      <c r="C316" s="30"/>
      <c r="D316" s="30"/>
      <c r="E316" s="543"/>
      <c r="F316" s="543"/>
      <c r="G316" s="544"/>
      <c r="H316" s="544"/>
      <c r="I316" s="544"/>
      <c r="J316" s="544"/>
      <c r="K316" s="544"/>
      <c r="L316" s="544"/>
      <c r="M316" s="544"/>
      <c r="N316" s="543"/>
      <c r="O316" s="543"/>
      <c r="P316" s="543"/>
      <c r="Q316" s="543"/>
      <c r="R316" s="543"/>
    </row>
    <row r="317" spans="1:18" s="138" customFormat="1" x14ac:dyDescent="0.3">
      <c r="A317" s="31"/>
      <c r="B317" s="29"/>
      <c r="C317" s="30"/>
      <c r="D317" s="30"/>
      <c r="E317" s="543"/>
      <c r="F317" s="543"/>
      <c r="G317" s="544"/>
      <c r="H317" s="544"/>
      <c r="I317" s="544"/>
      <c r="J317" s="544"/>
      <c r="K317" s="544"/>
      <c r="L317" s="544"/>
      <c r="M317" s="544"/>
      <c r="N317" s="543"/>
      <c r="O317" s="543"/>
      <c r="P317" s="543"/>
      <c r="Q317" s="543"/>
      <c r="R317" s="543"/>
    </row>
    <row r="318" spans="1:18" s="138" customFormat="1" x14ac:dyDescent="0.3">
      <c r="A318" s="31"/>
      <c r="B318" s="29"/>
      <c r="C318" s="30"/>
      <c r="D318" s="30"/>
      <c r="E318" s="543"/>
      <c r="F318" s="543"/>
      <c r="G318" s="544"/>
      <c r="H318" s="544"/>
      <c r="I318" s="544"/>
      <c r="J318" s="544"/>
      <c r="K318" s="544"/>
      <c r="L318" s="544"/>
      <c r="M318" s="544"/>
      <c r="N318" s="543"/>
      <c r="O318" s="543"/>
      <c r="P318" s="543"/>
      <c r="Q318" s="543"/>
      <c r="R318" s="543"/>
    </row>
    <row r="319" spans="1:18" s="138" customFormat="1" x14ac:dyDescent="0.3">
      <c r="A319" s="31"/>
      <c r="B319" s="29"/>
      <c r="C319" s="30"/>
      <c r="D319" s="30"/>
      <c r="E319" s="543"/>
      <c r="F319" s="543"/>
      <c r="G319" s="544"/>
      <c r="H319" s="544"/>
      <c r="I319" s="544"/>
      <c r="J319" s="544"/>
      <c r="K319" s="544"/>
      <c r="L319" s="544"/>
      <c r="M319" s="544"/>
      <c r="N319" s="543"/>
      <c r="O319" s="543"/>
      <c r="P319" s="543"/>
      <c r="Q319" s="543"/>
      <c r="R319" s="543"/>
    </row>
    <row r="320" spans="1:18" s="138" customFormat="1" x14ac:dyDescent="0.3">
      <c r="A320" s="31"/>
      <c r="B320" s="29"/>
      <c r="C320" s="30"/>
      <c r="D320" s="30"/>
      <c r="E320" s="543"/>
      <c r="F320" s="543"/>
      <c r="G320" s="544"/>
      <c r="H320" s="544"/>
      <c r="I320" s="544"/>
      <c r="J320" s="544"/>
      <c r="K320" s="544"/>
      <c r="L320" s="544"/>
      <c r="M320" s="544"/>
      <c r="N320" s="543"/>
      <c r="O320" s="543"/>
      <c r="P320" s="543"/>
      <c r="Q320" s="543"/>
      <c r="R320" s="543"/>
    </row>
    <row r="321" spans="1:18" s="138" customFormat="1" x14ac:dyDescent="0.3">
      <c r="A321" s="31"/>
      <c r="B321" s="29"/>
      <c r="C321" s="30"/>
      <c r="D321" s="30"/>
      <c r="E321" s="543"/>
      <c r="F321" s="543"/>
      <c r="G321" s="544"/>
      <c r="H321" s="544"/>
      <c r="I321" s="544"/>
      <c r="J321" s="544"/>
      <c r="K321" s="544"/>
      <c r="L321" s="544"/>
      <c r="M321" s="544"/>
      <c r="N321" s="543"/>
      <c r="O321" s="543"/>
      <c r="P321" s="543"/>
      <c r="Q321" s="543"/>
      <c r="R321" s="543"/>
    </row>
    <row r="322" spans="1:18" s="138" customFormat="1" x14ac:dyDescent="0.3">
      <c r="A322" s="31"/>
      <c r="B322" s="29"/>
      <c r="C322" s="30"/>
      <c r="D322" s="30"/>
      <c r="E322" s="543"/>
      <c r="F322" s="543"/>
      <c r="G322" s="544"/>
      <c r="H322" s="544"/>
      <c r="I322" s="544"/>
      <c r="J322" s="544"/>
      <c r="K322" s="544"/>
      <c r="L322" s="544"/>
      <c r="M322" s="544"/>
      <c r="N322" s="543"/>
      <c r="O322" s="543"/>
      <c r="P322" s="543"/>
      <c r="Q322" s="543"/>
      <c r="R322" s="543"/>
    </row>
    <row r="323" spans="1:18" s="138" customFormat="1" x14ac:dyDescent="0.3">
      <c r="A323" s="31"/>
      <c r="B323" s="29"/>
      <c r="C323" s="30"/>
      <c r="D323" s="30"/>
      <c r="E323" s="543"/>
      <c r="F323" s="543"/>
      <c r="G323" s="544"/>
      <c r="H323" s="544"/>
      <c r="I323" s="544"/>
      <c r="J323" s="544"/>
      <c r="K323" s="544"/>
      <c r="L323" s="544"/>
      <c r="M323" s="544"/>
      <c r="N323" s="543"/>
      <c r="O323" s="543"/>
      <c r="P323" s="543"/>
      <c r="Q323" s="543"/>
      <c r="R323" s="543"/>
    </row>
    <row r="324" spans="1:18" s="138" customFormat="1" x14ac:dyDescent="0.3">
      <c r="A324" s="31"/>
      <c r="B324" s="29"/>
      <c r="C324" s="30"/>
      <c r="D324" s="30"/>
      <c r="E324" s="543"/>
      <c r="F324" s="543"/>
      <c r="G324" s="544"/>
      <c r="H324" s="544"/>
      <c r="I324" s="544"/>
      <c r="J324" s="544"/>
      <c r="K324" s="544"/>
      <c r="L324" s="544"/>
      <c r="M324" s="544"/>
      <c r="N324" s="543"/>
      <c r="O324" s="543"/>
      <c r="P324" s="543"/>
      <c r="Q324" s="543"/>
      <c r="R324" s="543"/>
    </row>
    <row r="325" spans="1:18" s="138" customFormat="1" x14ac:dyDescent="0.3">
      <c r="A325" s="31"/>
      <c r="B325" s="29"/>
      <c r="C325" s="30"/>
      <c r="D325" s="30"/>
      <c r="E325" s="543"/>
      <c r="F325" s="543"/>
      <c r="G325" s="544"/>
      <c r="H325" s="544"/>
      <c r="I325" s="544"/>
      <c r="J325" s="544"/>
      <c r="K325" s="544"/>
      <c r="L325" s="544"/>
      <c r="M325" s="544"/>
      <c r="N325" s="543"/>
      <c r="O325" s="543"/>
      <c r="P325" s="543"/>
      <c r="Q325" s="543"/>
      <c r="R325" s="543"/>
    </row>
    <row r="326" spans="1:18" s="138" customFormat="1" x14ac:dyDescent="0.3">
      <c r="A326" s="31"/>
      <c r="B326" s="29"/>
      <c r="C326" s="30"/>
      <c r="D326" s="30"/>
      <c r="E326" s="543"/>
      <c r="F326" s="543"/>
      <c r="G326" s="544"/>
      <c r="H326" s="544"/>
      <c r="I326" s="544"/>
      <c r="J326" s="544"/>
      <c r="K326" s="544"/>
      <c r="L326" s="544"/>
      <c r="M326" s="544"/>
      <c r="N326" s="543"/>
      <c r="O326" s="543"/>
      <c r="P326" s="543"/>
      <c r="Q326" s="543"/>
      <c r="R326" s="543"/>
    </row>
    <row r="327" spans="1:18" s="138" customFormat="1" x14ac:dyDescent="0.3">
      <c r="A327" s="31"/>
      <c r="B327" s="29"/>
      <c r="C327" s="30"/>
      <c r="D327" s="30"/>
      <c r="E327" s="543"/>
      <c r="F327" s="543"/>
      <c r="G327" s="544"/>
      <c r="H327" s="544"/>
      <c r="I327" s="544"/>
      <c r="J327" s="544"/>
      <c r="K327" s="544"/>
      <c r="L327" s="544"/>
      <c r="M327" s="544"/>
      <c r="N327" s="543"/>
      <c r="O327" s="543"/>
      <c r="P327" s="543"/>
      <c r="Q327" s="543"/>
      <c r="R327" s="543"/>
    </row>
    <row r="328" spans="1:18" s="138" customFormat="1" x14ac:dyDescent="0.3">
      <c r="A328" s="31"/>
      <c r="B328" s="29"/>
      <c r="C328" s="30"/>
      <c r="D328" s="30"/>
      <c r="E328" s="543"/>
      <c r="F328" s="543"/>
      <c r="G328" s="544"/>
      <c r="H328" s="544"/>
      <c r="I328" s="544"/>
      <c r="J328" s="544"/>
      <c r="K328" s="544"/>
      <c r="L328" s="544"/>
      <c r="M328" s="544"/>
      <c r="N328" s="543"/>
      <c r="O328" s="543"/>
      <c r="P328" s="543"/>
      <c r="Q328" s="543"/>
      <c r="R328" s="543"/>
    </row>
    <row r="329" spans="1:18" s="138" customFormat="1" x14ac:dyDescent="0.3">
      <c r="A329" s="31"/>
      <c r="B329" s="29"/>
      <c r="C329" s="30"/>
      <c r="D329" s="30"/>
      <c r="E329" s="543"/>
      <c r="F329" s="543"/>
      <c r="G329" s="544"/>
      <c r="H329" s="544"/>
      <c r="I329" s="544"/>
      <c r="J329" s="544"/>
      <c r="K329" s="544"/>
      <c r="L329" s="544"/>
      <c r="M329" s="544"/>
      <c r="N329" s="543"/>
      <c r="O329" s="543"/>
      <c r="P329" s="543"/>
      <c r="Q329" s="543"/>
      <c r="R329" s="543"/>
    </row>
    <row r="330" spans="1:18" s="138" customFormat="1" x14ac:dyDescent="0.3">
      <c r="A330" s="31"/>
      <c r="B330" s="29"/>
      <c r="C330" s="30"/>
      <c r="D330" s="30"/>
      <c r="E330" s="543"/>
      <c r="F330" s="543"/>
      <c r="G330" s="544"/>
      <c r="H330" s="544"/>
      <c r="I330" s="544"/>
      <c r="J330" s="544"/>
      <c r="K330" s="544"/>
      <c r="L330" s="544"/>
      <c r="M330" s="544"/>
      <c r="N330" s="543"/>
      <c r="O330" s="543"/>
      <c r="P330" s="543"/>
      <c r="Q330" s="543"/>
      <c r="R330" s="543"/>
    </row>
    <row r="331" spans="1:18" s="138" customFormat="1" x14ac:dyDescent="0.3">
      <c r="A331" s="31"/>
      <c r="B331" s="29"/>
      <c r="C331" s="30"/>
      <c r="D331" s="30"/>
      <c r="E331" s="543"/>
      <c r="F331" s="543"/>
      <c r="G331" s="544"/>
      <c r="H331" s="544"/>
      <c r="I331" s="544"/>
      <c r="J331" s="544"/>
      <c r="K331" s="544"/>
      <c r="L331" s="544"/>
      <c r="M331" s="544"/>
      <c r="N331" s="543"/>
      <c r="O331" s="543"/>
      <c r="P331" s="543"/>
      <c r="Q331" s="543"/>
      <c r="R331" s="543"/>
    </row>
    <row r="332" spans="1:18" s="138" customFormat="1" x14ac:dyDescent="0.3">
      <c r="A332" s="31"/>
      <c r="B332" s="29"/>
      <c r="C332" s="30"/>
      <c r="D332" s="30"/>
      <c r="E332" s="543"/>
      <c r="F332" s="543"/>
      <c r="G332" s="544"/>
      <c r="H332" s="544"/>
      <c r="I332" s="544"/>
      <c r="J332" s="544"/>
      <c r="K332" s="544"/>
      <c r="L332" s="544"/>
      <c r="M332" s="544"/>
      <c r="N332" s="543"/>
      <c r="O332" s="543"/>
      <c r="P332" s="543"/>
      <c r="Q332" s="543"/>
      <c r="R332" s="543"/>
    </row>
    <row r="333" spans="1:18" s="138" customFormat="1" x14ac:dyDescent="0.3">
      <c r="A333" s="31"/>
      <c r="B333" s="29"/>
      <c r="C333" s="30"/>
      <c r="D333" s="30"/>
      <c r="E333" s="543"/>
      <c r="F333" s="543"/>
      <c r="G333" s="544"/>
      <c r="H333" s="544"/>
      <c r="I333" s="544"/>
      <c r="J333" s="544"/>
      <c r="K333" s="544"/>
      <c r="L333" s="544"/>
      <c r="M333" s="544"/>
      <c r="N333" s="543"/>
      <c r="O333" s="543"/>
      <c r="P333" s="543"/>
      <c r="Q333" s="543"/>
      <c r="R333" s="543"/>
    </row>
    <row r="334" spans="1:18" s="138" customFormat="1" x14ac:dyDescent="0.3">
      <c r="A334" s="31"/>
      <c r="B334" s="29"/>
      <c r="C334" s="30"/>
      <c r="D334" s="30"/>
      <c r="E334" s="543"/>
      <c r="F334" s="543"/>
      <c r="G334" s="544"/>
      <c r="H334" s="544"/>
      <c r="I334" s="544"/>
      <c r="J334" s="544"/>
      <c r="K334" s="544"/>
      <c r="L334" s="544"/>
      <c r="M334" s="544"/>
      <c r="N334" s="543"/>
      <c r="O334" s="543"/>
      <c r="P334" s="543"/>
      <c r="Q334" s="543"/>
      <c r="R334" s="543"/>
    </row>
    <row r="335" spans="1:18" s="138" customFormat="1" x14ac:dyDescent="0.3">
      <c r="A335" s="31"/>
      <c r="B335" s="29"/>
      <c r="C335" s="30"/>
      <c r="D335" s="30"/>
      <c r="E335" s="543"/>
      <c r="F335" s="543"/>
      <c r="G335" s="544"/>
      <c r="H335" s="544"/>
      <c r="I335" s="544"/>
      <c r="J335" s="544"/>
      <c r="K335" s="544"/>
      <c r="L335" s="544"/>
      <c r="M335" s="544"/>
      <c r="N335" s="543"/>
      <c r="O335" s="543"/>
      <c r="P335" s="543"/>
      <c r="Q335" s="543"/>
      <c r="R335" s="543"/>
    </row>
    <row r="336" spans="1:18" s="138" customFormat="1" x14ac:dyDescent="0.3">
      <c r="A336" s="31"/>
      <c r="B336" s="29"/>
      <c r="C336" s="30"/>
      <c r="D336" s="30"/>
      <c r="E336" s="543"/>
      <c r="F336" s="543"/>
      <c r="G336" s="544"/>
      <c r="H336" s="544"/>
      <c r="I336" s="544"/>
      <c r="J336" s="544"/>
      <c r="K336" s="544"/>
      <c r="L336" s="544"/>
      <c r="M336" s="544"/>
      <c r="N336" s="543"/>
      <c r="O336" s="543"/>
      <c r="P336" s="543"/>
      <c r="Q336" s="543"/>
      <c r="R336" s="543"/>
    </row>
    <row r="337" spans="1:21" s="138" customFormat="1" x14ac:dyDescent="0.3">
      <c r="A337" s="31"/>
      <c r="B337" s="29"/>
      <c r="C337" s="30"/>
      <c r="D337" s="30"/>
      <c r="E337" s="543"/>
      <c r="F337" s="543"/>
      <c r="G337" s="544"/>
      <c r="H337" s="544"/>
      <c r="I337" s="544"/>
      <c r="J337" s="544"/>
      <c r="K337" s="544"/>
      <c r="L337" s="544"/>
      <c r="M337" s="544"/>
      <c r="N337" s="543"/>
      <c r="O337" s="543"/>
      <c r="P337" s="543"/>
      <c r="Q337" s="543"/>
      <c r="R337" s="543"/>
    </row>
    <row r="338" spans="1:21" s="138" customFormat="1" x14ac:dyDescent="0.3">
      <c r="A338" s="31"/>
      <c r="B338" s="29"/>
      <c r="C338" s="30"/>
      <c r="D338" s="30"/>
      <c r="E338" s="543"/>
      <c r="F338" s="543"/>
      <c r="G338" s="544"/>
      <c r="H338" s="544"/>
      <c r="I338" s="544"/>
      <c r="J338" s="544"/>
      <c r="K338" s="544"/>
      <c r="L338" s="544"/>
      <c r="M338" s="544"/>
      <c r="N338" s="543"/>
      <c r="O338" s="543"/>
      <c r="P338" s="543"/>
      <c r="Q338" s="543"/>
      <c r="R338" s="543"/>
    </row>
    <row r="339" spans="1:21" s="138" customFormat="1" x14ac:dyDescent="0.3">
      <c r="A339" s="31"/>
      <c r="B339" s="29"/>
      <c r="C339" s="30"/>
      <c r="D339" s="30"/>
      <c r="E339" s="543"/>
      <c r="F339" s="543"/>
      <c r="G339" s="544"/>
      <c r="H339" s="544"/>
      <c r="I339" s="544"/>
      <c r="J339" s="544"/>
      <c r="K339" s="544"/>
      <c r="L339" s="544"/>
      <c r="M339" s="544"/>
      <c r="N339" s="543"/>
      <c r="O339" s="543"/>
      <c r="P339" s="543"/>
      <c r="Q339" s="543"/>
      <c r="R339" s="543"/>
    </row>
    <row r="340" spans="1:21" s="138" customFormat="1" x14ac:dyDescent="0.3">
      <c r="A340" s="31"/>
      <c r="B340" s="29"/>
      <c r="C340" s="30"/>
      <c r="D340" s="30"/>
      <c r="E340" s="543"/>
      <c r="F340" s="543"/>
      <c r="G340" s="544"/>
      <c r="H340" s="544"/>
      <c r="I340" s="544"/>
      <c r="J340" s="544"/>
      <c r="K340" s="544"/>
      <c r="L340" s="544"/>
      <c r="M340" s="544"/>
      <c r="N340" s="543"/>
      <c r="O340" s="543"/>
      <c r="P340" s="543"/>
      <c r="Q340" s="543"/>
      <c r="R340" s="543"/>
    </row>
    <row r="341" spans="1:21" s="138" customFormat="1" x14ac:dyDescent="0.3">
      <c r="A341" s="31"/>
      <c r="B341" s="29"/>
      <c r="C341" s="30"/>
      <c r="D341" s="30"/>
      <c r="E341" s="543"/>
      <c r="F341" s="543"/>
      <c r="G341" s="544"/>
      <c r="H341" s="544"/>
      <c r="I341" s="544"/>
      <c r="J341" s="544"/>
      <c r="K341" s="544"/>
      <c r="L341" s="544"/>
      <c r="M341" s="544"/>
      <c r="N341" s="543"/>
      <c r="O341" s="543"/>
      <c r="P341" s="543"/>
      <c r="Q341" s="543"/>
      <c r="R341" s="543"/>
    </row>
    <row r="342" spans="1:21" s="138" customFormat="1" x14ac:dyDescent="0.3">
      <c r="A342" s="31"/>
      <c r="B342" s="29"/>
      <c r="C342" s="30"/>
      <c r="D342" s="30"/>
      <c r="E342" s="546"/>
      <c r="F342" s="546"/>
      <c r="G342" s="544"/>
      <c r="H342" s="544"/>
      <c r="I342" s="544"/>
      <c r="J342" s="544"/>
      <c r="K342" s="544"/>
      <c r="L342" s="544"/>
      <c r="M342" s="544"/>
      <c r="N342" s="546"/>
      <c r="O342" s="546"/>
      <c r="P342" s="546"/>
      <c r="Q342" s="546"/>
      <c r="R342" s="546"/>
      <c r="S342" s="30"/>
      <c r="T342" s="30"/>
      <c r="U342" s="30"/>
    </row>
    <row r="343" spans="1:21" s="138" customFormat="1" x14ac:dyDescent="0.3">
      <c r="A343" s="31"/>
      <c r="B343" s="29"/>
      <c r="C343" s="30"/>
      <c r="D343" s="30"/>
      <c r="E343" s="546"/>
      <c r="F343" s="546"/>
      <c r="G343" s="544"/>
      <c r="H343" s="544"/>
      <c r="I343" s="544"/>
      <c r="J343" s="544"/>
      <c r="K343" s="544"/>
      <c r="L343" s="544"/>
      <c r="M343" s="544"/>
      <c r="N343" s="546"/>
      <c r="O343" s="546"/>
      <c r="P343" s="546"/>
      <c r="Q343" s="546"/>
      <c r="R343" s="546"/>
      <c r="S343" s="30"/>
      <c r="T343" s="30"/>
      <c r="U343" s="30"/>
    </row>
    <row r="344" spans="1:21" s="138" customFormat="1" x14ac:dyDescent="0.3">
      <c r="A344" s="31"/>
      <c r="B344" s="29"/>
      <c r="C344" s="30"/>
      <c r="D344" s="30"/>
      <c r="E344" s="546"/>
      <c r="F344" s="546"/>
      <c r="G344" s="544"/>
      <c r="H344" s="544"/>
      <c r="I344" s="544"/>
      <c r="J344" s="544"/>
      <c r="K344" s="544"/>
      <c r="L344" s="544"/>
      <c r="M344" s="544"/>
      <c r="N344" s="546"/>
      <c r="O344" s="546"/>
      <c r="P344" s="546"/>
      <c r="Q344" s="546"/>
      <c r="R344" s="546"/>
      <c r="S344" s="30"/>
      <c r="T344" s="30"/>
      <c r="U344" s="30"/>
    </row>
    <row r="345" spans="1:21" s="138" customFormat="1" x14ac:dyDescent="0.3">
      <c r="A345" s="31"/>
      <c r="B345" s="29"/>
      <c r="C345" s="30"/>
      <c r="D345" s="30"/>
      <c r="E345" s="546"/>
      <c r="F345" s="546"/>
      <c r="G345" s="544"/>
      <c r="H345" s="544"/>
      <c r="I345" s="544"/>
      <c r="J345" s="544"/>
      <c r="K345" s="544"/>
      <c r="L345" s="544"/>
      <c r="M345" s="544"/>
      <c r="N345" s="546"/>
      <c r="O345" s="546"/>
      <c r="P345" s="546"/>
      <c r="Q345" s="546"/>
      <c r="R345" s="546"/>
      <c r="S345" s="30"/>
      <c r="T345" s="30"/>
      <c r="U345" s="30"/>
    </row>
    <row r="346" spans="1:21" x14ac:dyDescent="0.3">
      <c r="C346" s="30"/>
      <c r="D346" s="30"/>
      <c r="E346" s="546"/>
      <c r="F346" s="546"/>
      <c r="G346" s="544"/>
      <c r="H346" s="544"/>
      <c r="I346" s="544"/>
      <c r="J346" s="544"/>
      <c r="K346" s="544"/>
      <c r="L346" s="544"/>
      <c r="M346" s="544"/>
      <c r="N346" s="546"/>
      <c r="O346" s="546"/>
      <c r="P346" s="546"/>
      <c r="Q346" s="546"/>
      <c r="R346" s="546"/>
      <c r="S346" s="30"/>
      <c r="T346" s="30"/>
    </row>
    <row r="347" spans="1:21" x14ac:dyDescent="0.3">
      <c r="C347" s="30"/>
      <c r="D347" s="30"/>
      <c r="E347" s="546"/>
      <c r="F347" s="546"/>
      <c r="G347" s="544"/>
      <c r="H347" s="544"/>
      <c r="I347" s="544"/>
      <c r="J347" s="544"/>
      <c r="K347" s="544"/>
      <c r="L347" s="544"/>
      <c r="M347" s="544"/>
      <c r="N347" s="546"/>
      <c r="O347" s="546"/>
      <c r="P347" s="546"/>
      <c r="Q347" s="546"/>
      <c r="R347" s="546"/>
      <c r="S347" s="30"/>
      <c r="T347" s="30"/>
    </row>
    <row r="348" spans="1:21" x14ac:dyDescent="0.3">
      <c r="C348" s="30"/>
      <c r="D348" s="30"/>
      <c r="E348" s="546"/>
      <c r="F348" s="546"/>
      <c r="G348" s="544"/>
      <c r="H348" s="544"/>
      <c r="I348" s="544"/>
      <c r="J348" s="544"/>
      <c r="K348" s="544"/>
      <c r="L348" s="544"/>
      <c r="M348" s="544"/>
      <c r="N348" s="546"/>
      <c r="O348" s="546"/>
      <c r="P348" s="546"/>
      <c r="Q348" s="546"/>
      <c r="R348" s="546"/>
      <c r="S348" s="30"/>
      <c r="T348" s="30"/>
    </row>
    <row r="349" spans="1:21" x14ac:dyDescent="0.3">
      <c r="C349" s="30"/>
      <c r="D349" s="30"/>
      <c r="E349" s="546"/>
      <c r="F349" s="546"/>
      <c r="G349" s="544"/>
      <c r="H349" s="544"/>
      <c r="I349" s="544"/>
      <c r="J349" s="544"/>
      <c r="K349" s="544"/>
      <c r="L349" s="544"/>
      <c r="M349" s="544"/>
      <c r="N349" s="546"/>
      <c r="O349" s="546"/>
      <c r="P349" s="546"/>
      <c r="Q349" s="546"/>
      <c r="R349" s="546"/>
      <c r="S349" s="30"/>
      <c r="T349" s="30"/>
    </row>
    <row r="350" spans="1:21" x14ac:dyDescent="0.3">
      <c r="C350" s="30"/>
      <c r="D350" s="30"/>
      <c r="E350" s="546"/>
      <c r="F350" s="546"/>
      <c r="G350" s="544"/>
      <c r="H350" s="544"/>
      <c r="I350" s="544"/>
      <c r="J350" s="544"/>
      <c r="K350" s="544"/>
      <c r="L350" s="544"/>
      <c r="M350" s="544"/>
      <c r="N350" s="546"/>
      <c r="O350" s="546"/>
      <c r="P350" s="546"/>
      <c r="Q350" s="546"/>
      <c r="R350" s="546"/>
      <c r="S350" s="30"/>
      <c r="T350" s="30"/>
    </row>
    <row r="351" spans="1:21" x14ac:dyDescent="0.3">
      <c r="C351" s="30"/>
      <c r="D351" s="30"/>
      <c r="E351" s="546"/>
      <c r="F351" s="546"/>
      <c r="G351" s="544"/>
      <c r="H351" s="544"/>
      <c r="I351" s="544"/>
      <c r="J351" s="544"/>
      <c r="K351" s="544"/>
      <c r="L351" s="544"/>
      <c r="M351" s="544"/>
      <c r="N351" s="546"/>
      <c r="O351" s="546"/>
      <c r="P351" s="546"/>
      <c r="Q351" s="546"/>
      <c r="R351" s="546"/>
      <c r="S351" s="30"/>
      <c r="T351" s="30"/>
    </row>
    <row r="352" spans="1:21" x14ac:dyDescent="0.3">
      <c r="C352" s="30"/>
      <c r="D352" s="30"/>
      <c r="E352" s="546"/>
      <c r="F352" s="546"/>
      <c r="G352" s="544"/>
      <c r="H352" s="544"/>
      <c r="I352" s="544"/>
      <c r="J352" s="544"/>
      <c r="K352" s="544"/>
      <c r="L352" s="544"/>
      <c r="M352" s="544"/>
      <c r="N352" s="546"/>
      <c r="O352" s="546"/>
      <c r="P352" s="546"/>
      <c r="Q352" s="546"/>
      <c r="R352" s="546"/>
      <c r="S352" s="30"/>
      <c r="T352" s="30"/>
    </row>
    <row r="353" spans="3:20" x14ac:dyDescent="0.3">
      <c r="C353" s="30"/>
      <c r="D353" s="30"/>
      <c r="E353" s="546"/>
      <c r="F353" s="546"/>
      <c r="G353" s="544"/>
      <c r="H353" s="544"/>
      <c r="I353" s="544"/>
      <c r="J353" s="544"/>
      <c r="K353" s="544"/>
      <c r="L353" s="544"/>
      <c r="M353" s="544"/>
      <c r="N353" s="546"/>
      <c r="O353" s="546"/>
      <c r="P353" s="546"/>
      <c r="Q353" s="546"/>
      <c r="R353" s="546"/>
      <c r="S353" s="30"/>
      <c r="T353" s="30"/>
    </row>
    <row r="354" spans="3:20" x14ac:dyDescent="0.3">
      <c r="C354" s="30"/>
      <c r="D354" s="30"/>
      <c r="E354" s="546"/>
      <c r="F354" s="546"/>
      <c r="G354" s="544"/>
      <c r="H354" s="544"/>
      <c r="I354" s="544"/>
      <c r="J354" s="544"/>
      <c r="K354" s="544"/>
      <c r="L354" s="544"/>
      <c r="M354" s="544"/>
      <c r="N354" s="546"/>
      <c r="O354" s="546"/>
      <c r="P354" s="546"/>
      <c r="Q354" s="546"/>
      <c r="R354" s="546"/>
      <c r="S354" s="30"/>
      <c r="T354" s="30"/>
    </row>
    <row r="355" spans="3:20" x14ac:dyDescent="0.3">
      <c r="C355" s="30"/>
      <c r="D355" s="30"/>
      <c r="E355" s="546"/>
      <c r="F355" s="546"/>
      <c r="G355" s="544"/>
      <c r="H355" s="544"/>
      <c r="I355" s="544"/>
      <c r="J355" s="544"/>
      <c r="K355" s="544"/>
      <c r="L355" s="544"/>
      <c r="M355" s="544"/>
      <c r="N355" s="546"/>
      <c r="O355" s="546"/>
      <c r="P355" s="546"/>
      <c r="Q355" s="546"/>
      <c r="R355" s="546"/>
      <c r="S355" s="30"/>
      <c r="T355" s="30"/>
    </row>
    <row r="356" spans="3:20" x14ac:dyDescent="0.3">
      <c r="C356" s="30"/>
      <c r="D356" s="30"/>
      <c r="E356" s="546"/>
      <c r="F356" s="546"/>
      <c r="G356" s="544"/>
      <c r="H356" s="544"/>
      <c r="I356" s="544"/>
      <c r="J356" s="544"/>
      <c r="K356" s="544"/>
      <c r="L356" s="544"/>
      <c r="M356" s="544"/>
      <c r="N356" s="546"/>
      <c r="O356" s="546"/>
      <c r="P356" s="546"/>
      <c r="Q356" s="546"/>
      <c r="R356" s="546"/>
      <c r="S356" s="30"/>
      <c r="T356" s="30"/>
    </row>
    <row r="357" spans="3:20" x14ac:dyDescent="0.3">
      <c r="C357" s="30"/>
      <c r="D357" s="30"/>
      <c r="E357" s="546"/>
      <c r="F357" s="546"/>
      <c r="G357" s="544"/>
      <c r="H357" s="544"/>
      <c r="I357" s="544"/>
      <c r="J357" s="544"/>
      <c r="K357" s="544"/>
      <c r="L357" s="544"/>
      <c r="M357" s="544"/>
      <c r="N357" s="546"/>
      <c r="O357" s="546"/>
      <c r="P357" s="546"/>
      <c r="Q357" s="546"/>
      <c r="R357" s="546"/>
      <c r="S357" s="30"/>
      <c r="T357" s="30"/>
    </row>
    <row r="358" spans="3:20" x14ac:dyDescent="0.3">
      <c r="C358" s="30"/>
      <c r="D358" s="30"/>
      <c r="E358" s="546"/>
      <c r="F358" s="546"/>
      <c r="G358" s="544"/>
      <c r="H358" s="544"/>
      <c r="I358" s="544"/>
      <c r="J358" s="544"/>
      <c r="K358" s="544"/>
      <c r="L358" s="544"/>
      <c r="M358" s="544"/>
      <c r="N358" s="546"/>
      <c r="O358" s="546"/>
      <c r="P358" s="546"/>
      <c r="Q358" s="546"/>
      <c r="R358" s="546"/>
      <c r="S358" s="30"/>
      <c r="T358" s="30"/>
    </row>
    <row r="359" spans="3:20" x14ac:dyDescent="0.3">
      <c r="C359" s="30"/>
      <c r="D359" s="30"/>
      <c r="E359" s="546"/>
      <c r="F359" s="546"/>
      <c r="G359" s="544"/>
      <c r="H359" s="544"/>
      <c r="I359" s="544"/>
      <c r="J359" s="544"/>
      <c r="K359" s="544"/>
      <c r="L359" s="544"/>
      <c r="M359" s="544"/>
      <c r="N359" s="546"/>
      <c r="O359" s="546"/>
      <c r="P359" s="546"/>
      <c r="Q359" s="546"/>
      <c r="R359" s="546"/>
      <c r="S359" s="30"/>
      <c r="T359" s="30"/>
    </row>
    <row r="360" spans="3:20" x14ac:dyDescent="0.3">
      <c r="C360" s="30"/>
      <c r="D360" s="30"/>
      <c r="E360" s="546"/>
      <c r="F360" s="546"/>
      <c r="G360" s="544"/>
      <c r="H360" s="544"/>
      <c r="I360" s="544"/>
      <c r="J360" s="544"/>
      <c r="K360" s="544"/>
      <c r="L360" s="544"/>
      <c r="M360" s="544"/>
      <c r="N360" s="546"/>
      <c r="O360" s="546"/>
      <c r="P360" s="546"/>
      <c r="Q360" s="546"/>
      <c r="R360" s="546"/>
      <c r="S360" s="30"/>
      <c r="T360" s="30"/>
    </row>
    <row r="361" spans="3:20" x14ac:dyDescent="0.3">
      <c r="C361" s="30"/>
      <c r="D361" s="30"/>
      <c r="E361" s="546"/>
      <c r="F361" s="546"/>
      <c r="G361" s="544"/>
      <c r="H361" s="544"/>
      <c r="I361" s="544"/>
      <c r="J361" s="544"/>
      <c r="K361" s="544"/>
      <c r="L361" s="544"/>
      <c r="M361" s="544"/>
      <c r="N361" s="546"/>
      <c r="O361" s="546"/>
      <c r="P361" s="546"/>
      <c r="Q361" s="546"/>
      <c r="R361" s="546"/>
      <c r="S361" s="30"/>
      <c r="T361" s="30"/>
    </row>
    <row r="362" spans="3:20" x14ac:dyDescent="0.3">
      <c r="C362" s="30"/>
      <c r="D362" s="30"/>
      <c r="E362" s="546"/>
      <c r="F362" s="546"/>
      <c r="G362" s="544"/>
      <c r="H362" s="544"/>
      <c r="I362" s="544"/>
      <c r="J362" s="544"/>
      <c r="K362" s="544"/>
      <c r="L362" s="544"/>
      <c r="M362" s="544"/>
      <c r="N362" s="546"/>
      <c r="O362" s="546"/>
      <c r="P362" s="546"/>
      <c r="Q362" s="546"/>
      <c r="R362" s="546"/>
      <c r="S362" s="30"/>
      <c r="T362" s="30"/>
    </row>
    <row r="363" spans="3:20" x14ac:dyDescent="0.3">
      <c r="C363" s="30"/>
      <c r="D363" s="30"/>
      <c r="E363" s="546"/>
      <c r="F363" s="546"/>
      <c r="G363" s="544"/>
      <c r="H363" s="544"/>
      <c r="I363" s="544"/>
      <c r="J363" s="544"/>
      <c r="K363" s="544"/>
      <c r="L363" s="544"/>
      <c r="M363" s="544"/>
      <c r="N363" s="546"/>
      <c r="O363" s="546"/>
      <c r="P363" s="546"/>
      <c r="Q363" s="546"/>
      <c r="R363" s="546"/>
      <c r="S363" s="30"/>
      <c r="T363" s="30"/>
    </row>
    <row r="364" spans="3:20" x14ac:dyDescent="0.3">
      <c r="C364" s="30"/>
      <c r="D364" s="30"/>
      <c r="E364" s="546"/>
      <c r="F364" s="546"/>
      <c r="G364" s="544"/>
      <c r="H364" s="544"/>
      <c r="I364" s="544"/>
      <c r="J364" s="544"/>
      <c r="K364" s="544"/>
      <c r="L364" s="544"/>
      <c r="M364" s="544"/>
      <c r="N364" s="546"/>
      <c r="O364" s="546"/>
      <c r="P364" s="546"/>
      <c r="Q364" s="546"/>
      <c r="R364" s="546"/>
      <c r="S364" s="30"/>
      <c r="T364" s="30"/>
    </row>
    <row r="365" spans="3:20" x14ac:dyDescent="0.3">
      <c r="C365" s="30"/>
      <c r="D365" s="30"/>
      <c r="E365" s="546"/>
      <c r="F365" s="546"/>
      <c r="G365" s="544"/>
      <c r="H365" s="544"/>
      <c r="I365" s="544"/>
      <c r="J365" s="544"/>
      <c r="K365" s="544"/>
      <c r="L365" s="544"/>
      <c r="M365" s="544"/>
      <c r="N365" s="546"/>
      <c r="O365" s="546"/>
      <c r="P365" s="546"/>
      <c r="Q365" s="546"/>
      <c r="R365" s="546"/>
      <c r="S365" s="30"/>
      <c r="T365" s="30"/>
    </row>
    <row r="366" spans="3:20" x14ac:dyDescent="0.3">
      <c r="C366" s="30"/>
      <c r="D366" s="30"/>
      <c r="E366" s="546"/>
      <c r="F366" s="546"/>
      <c r="G366" s="544"/>
      <c r="H366" s="544"/>
      <c r="I366" s="544"/>
      <c r="J366" s="544"/>
      <c r="K366" s="544"/>
      <c r="L366" s="544"/>
      <c r="M366" s="544"/>
      <c r="N366" s="546"/>
      <c r="O366" s="546"/>
      <c r="P366" s="546"/>
      <c r="Q366" s="546"/>
      <c r="R366" s="546"/>
      <c r="S366" s="30"/>
      <c r="T366" s="30"/>
    </row>
    <row r="367" spans="3:20" x14ac:dyDescent="0.3">
      <c r="C367" s="30"/>
      <c r="D367" s="30"/>
      <c r="E367" s="546"/>
      <c r="F367" s="546"/>
      <c r="G367" s="544"/>
      <c r="H367" s="544"/>
      <c r="I367" s="544"/>
      <c r="J367" s="544"/>
      <c r="K367" s="544"/>
      <c r="L367" s="544"/>
      <c r="M367" s="544"/>
      <c r="N367" s="546"/>
      <c r="O367" s="546"/>
      <c r="P367" s="546"/>
      <c r="Q367" s="546"/>
      <c r="R367" s="546"/>
      <c r="S367" s="30"/>
      <c r="T367" s="30"/>
    </row>
    <row r="368" spans="3:20" x14ac:dyDescent="0.3">
      <c r="C368" s="30"/>
      <c r="D368" s="30"/>
      <c r="E368" s="546"/>
      <c r="F368" s="546"/>
      <c r="G368" s="544"/>
      <c r="H368" s="544"/>
      <c r="I368" s="544"/>
      <c r="J368" s="544"/>
      <c r="K368" s="544"/>
      <c r="L368" s="544"/>
      <c r="M368" s="544"/>
      <c r="N368" s="546"/>
      <c r="O368" s="546"/>
      <c r="P368" s="546"/>
      <c r="Q368" s="546"/>
      <c r="R368" s="546"/>
      <c r="S368" s="30"/>
      <c r="T368" s="30"/>
    </row>
    <row r="369" spans="3:20" x14ac:dyDescent="0.3">
      <c r="C369" s="30"/>
      <c r="D369" s="30"/>
      <c r="E369" s="546"/>
      <c r="F369" s="546"/>
      <c r="G369" s="544"/>
      <c r="H369" s="544"/>
      <c r="I369" s="544"/>
      <c r="J369" s="544"/>
      <c r="K369" s="544"/>
      <c r="L369" s="544"/>
      <c r="M369" s="544"/>
      <c r="N369" s="546"/>
      <c r="O369" s="546"/>
      <c r="P369" s="546"/>
      <c r="Q369" s="546"/>
      <c r="R369" s="546"/>
      <c r="S369" s="30"/>
      <c r="T369" s="30"/>
    </row>
    <row r="370" spans="3:20" x14ac:dyDescent="0.3">
      <c r="C370" s="30"/>
      <c r="D370" s="30"/>
      <c r="E370" s="546"/>
      <c r="F370" s="546"/>
      <c r="G370" s="544"/>
      <c r="H370" s="544"/>
      <c r="I370" s="544"/>
      <c r="J370" s="544"/>
      <c r="K370" s="544"/>
      <c r="L370" s="544"/>
      <c r="M370" s="544"/>
      <c r="N370" s="546"/>
      <c r="O370" s="546"/>
      <c r="P370" s="546"/>
      <c r="Q370" s="546"/>
      <c r="R370" s="546"/>
      <c r="S370" s="30"/>
      <c r="T370" s="30"/>
    </row>
    <row r="371" spans="3:20" x14ac:dyDescent="0.3">
      <c r="C371" s="30"/>
      <c r="D371" s="30"/>
      <c r="E371" s="546"/>
      <c r="F371" s="546"/>
      <c r="G371" s="544"/>
      <c r="H371" s="544"/>
      <c r="I371" s="544"/>
      <c r="J371" s="544"/>
      <c r="K371" s="544"/>
      <c r="L371" s="544"/>
      <c r="M371" s="544"/>
      <c r="N371" s="546"/>
      <c r="O371" s="546"/>
      <c r="P371" s="546"/>
      <c r="Q371" s="546"/>
      <c r="R371" s="546"/>
      <c r="S371" s="30"/>
      <c r="T371" s="30"/>
    </row>
    <row r="372" spans="3:20" x14ac:dyDescent="0.3">
      <c r="C372" s="30"/>
      <c r="D372" s="30"/>
      <c r="E372" s="546"/>
      <c r="F372" s="546"/>
      <c r="G372" s="544"/>
      <c r="H372" s="544"/>
      <c r="I372" s="544"/>
      <c r="J372" s="544"/>
      <c r="K372" s="544"/>
      <c r="L372" s="544"/>
      <c r="M372" s="544"/>
      <c r="N372" s="546"/>
      <c r="O372" s="546"/>
      <c r="P372" s="546"/>
      <c r="Q372" s="546"/>
      <c r="R372" s="546"/>
      <c r="S372" s="30"/>
      <c r="T372" s="30"/>
    </row>
    <row r="373" spans="3:20" x14ac:dyDescent="0.3">
      <c r="C373" s="30"/>
      <c r="D373" s="30"/>
      <c r="E373" s="546"/>
      <c r="F373" s="546"/>
      <c r="G373" s="544"/>
      <c r="H373" s="544"/>
      <c r="I373" s="544"/>
      <c r="J373" s="544"/>
      <c r="K373" s="544"/>
      <c r="L373" s="544"/>
      <c r="M373" s="544"/>
      <c r="N373" s="546"/>
      <c r="O373" s="546"/>
      <c r="P373" s="546"/>
      <c r="Q373" s="546"/>
      <c r="R373" s="546"/>
      <c r="S373" s="30"/>
      <c r="T373" s="30"/>
    </row>
    <row r="374" spans="3:20" x14ac:dyDescent="0.3">
      <c r="C374" s="30"/>
      <c r="D374" s="30"/>
      <c r="E374" s="546"/>
      <c r="F374" s="546"/>
      <c r="G374" s="544"/>
      <c r="H374" s="544"/>
      <c r="I374" s="544"/>
      <c r="J374" s="544"/>
      <c r="K374" s="544"/>
      <c r="L374" s="544"/>
      <c r="M374" s="544"/>
      <c r="N374" s="546"/>
      <c r="O374" s="546"/>
      <c r="P374" s="546"/>
      <c r="Q374" s="546"/>
      <c r="R374" s="546"/>
      <c r="S374" s="30"/>
      <c r="T374" s="30"/>
    </row>
    <row r="375" spans="3:20" x14ac:dyDescent="0.3">
      <c r="C375" s="30"/>
      <c r="D375" s="30"/>
      <c r="E375" s="546"/>
      <c r="F375" s="546"/>
      <c r="G375" s="544"/>
      <c r="H375" s="544"/>
      <c r="I375" s="544"/>
      <c r="J375" s="544"/>
      <c r="K375" s="544"/>
      <c r="L375" s="544"/>
      <c r="M375" s="544"/>
      <c r="N375" s="546"/>
      <c r="O375" s="546"/>
      <c r="P375" s="546"/>
      <c r="Q375" s="546"/>
      <c r="R375" s="546"/>
      <c r="S375" s="30"/>
      <c r="T375" s="30"/>
    </row>
    <row r="376" spans="3:20" x14ac:dyDescent="0.3">
      <c r="C376" s="30"/>
      <c r="D376" s="30"/>
      <c r="E376" s="546"/>
      <c r="F376" s="546"/>
      <c r="G376" s="544"/>
      <c r="H376" s="544"/>
      <c r="I376" s="544"/>
      <c r="J376" s="544"/>
      <c r="K376" s="544"/>
      <c r="L376" s="544"/>
      <c r="M376" s="544"/>
      <c r="N376" s="546"/>
      <c r="O376" s="546"/>
      <c r="P376" s="546"/>
      <c r="Q376" s="546"/>
      <c r="R376" s="546"/>
      <c r="S376" s="30"/>
      <c r="T376" s="30"/>
    </row>
    <row r="377" spans="3:20" x14ac:dyDescent="0.3">
      <c r="C377" s="30"/>
      <c r="D377" s="30"/>
      <c r="E377" s="546"/>
      <c r="F377" s="546"/>
      <c r="G377" s="544"/>
      <c r="H377" s="544"/>
      <c r="I377" s="544"/>
      <c r="J377" s="544"/>
      <c r="K377" s="544"/>
      <c r="L377" s="544"/>
      <c r="M377" s="544"/>
      <c r="N377" s="546"/>
      <c r="O377" s="546"/>
      <c r="P377" s="546"/>
      <c r="Q377" s="546"/>
      <c r="R377" s="546"/>
      <c r="S377" s="30"/>
      <c r="T377" s="30"/>
    </row>
    <row r="378" spans="3:20" x14ac:dyDescent="0.3">
      <c r="C378" s="30"/>
      <c r="D378" s="30"/>
      <c r="E378" s="546"/>
      <c r="F378" s="546"/>
      <c r="G378" s="544"/>
      <c r="H378" s="544"/>
      <c r="I378" s="544"/>
      <c r="J378" s="544"/>
      <c r="K378" s="544"/>
      <c r="L378" s="544"/>
      <c r="M378" s="544"/>
      <c r="N378" s="546"/>
      <c r="O378" s="546"/>
      <c r="P378" s="546"/>
      <c r="Q378" s="546"/>
      <c r="R378" s="546"/>
      <c r="S378" s="30"/>
      <c r="T378" s="30"/>
    </row>
    <row r="379" spans="3:20" x14ac:dyDescent="0.3">
      <c r="C379" s="30"/>
      <c r="D379" s="30"/>
      <c r="E379" s="546"/>
      <c r="F379" s="546"/>
      <c r="G379" s="544"/>
      <c r="H379" s="544"/>
      <c r="I379" s="544"/>
      <c r="J379" s="544"/>
      <c r="K379" s="544"/>
      <c r="L379" s="544"/>
      <c r="M379" s="544"/>
      <c r="N379" s="546"/>
      <c r="O379" s="546"/>
      <c r="P379" s="546"/>
      <c r="Q379" s="546"/>
      <c r="R379" s="546"/>
      <c r="S379" s="30"/>
      <c r="T379" s="30"/>
    </row>
    <row r="380" spans="3:20" x14ac:dyDescent="0.3">
      <c r="C380" s="30"/>
      <c r="D380" s="30"/>
      <c r="E380" s="546"/>
      <c r="F380" s="546"/>
      <c r="G380" s="544"/>
      <c r="H380" s="544"/>
      <c r="I380" s="544"/>
      <c r="J380" s="544"/>
      <c r="K380" s="544"/>
      <c r="L380" s="544"/>
      <c r="M380" s="544"/>
      <c r="N380" s="546"/>
      <c r="O380" s="546"/>
      <c r="P380" s="546"/>
      <c r="Q380" s="546"/>
      <c r="R380" s="546"/>
      <c r="S380" s="30"/>
      <c r="T380" s="30"/>
    </row>
    <row r="381" spans="3:20" x14ac:dyDescent="0.3">
      <c r="C381" s="30"/>
      <c r="D381" s="30"/>
      <c r="E381" s="546"/>
      <c r="F381" s="546"/>
      <c r="G381" s="544"/>
      <c r="H381" s="544"/>
      <c r="I381" s="544"/>
      <c r="J381" s="544"/>
      <c r="K381" s="544"/>
      <c r="L381" s="544"/>
      <c r="M381" s="544"/>
      <c r="N381" s="546"/>
      <c r="O381" s="546"/>
      <c r="P381" s="546"/>
      <c r="Q381" s="546"/>
      <c r="R381" s="546"/>
      <c r="S381" s="30"/>
      <c r="T381" s="30"/>
    </row>
    <row r="382" spans="3:20" x14ac:dyDescent="0.3">
      <c r="C382" s="30"/>
      <c r="D382" s="30"/>
      <c r="E382" s="546"/>
      <c r="F382" s="546"/>
      <c r="G382" s="544"/>
      <c r="H382" s="544"/>
      <c r="I382" s="544"/>
      <c r="J382" s="544"/>
      <c r="K382" s="544"/>
      <c r="L382" s="544"/>
      <c r="M382" s="544"/>
      <c r="N382" s="546"/>
      <c r="O382" s="546"/>
      <c r="P382" s="546"/>
      <c r="Q382" s="546"/>
      <c r="R382" s="546"/>
      <c r="S382" s="30"/>
      <c r="T382" s="30"/>
    </row>
    <row r="383" spans="3:20" x14ac:dyDescent="0.3">
      <c r="C383" s="30"/>
      <c r="D383" s="30"/>
      <c r="E383" s="546"/>
      <c r="F383" s="546"/>
      <c r="G383" s="544"/>
      <c r="H383" s="544"/>
      <c r="I383" s="544"/>
      <c r="J383" s="544"/>
      <c r="K383" s="544"/>
      <c r="L383" s="544"/>
      <c r="M383" s="544"/>
      <c r="N383" s="546"/>
      <c r="O383" s="546"/>
      <c r="P383" s="546"/>
      <c r="Q383" s="546"/>
      <c r="R383" s="546"/>
      <c r="S383" s="30"/>
      <c r="T383" s="30"/>
    </row>
    <row r="384" spans="3:20" x14ac:dyDescent="0.3">
      <c r="C384" s="30"/>
      <c r="D384" s="30"/>
      <c r="E384" s="546"/>
      <c r="F384" s="546"/>
      <c r="G384" s="544"/>
      <c r="H384" s="544"/>
      <c r="I384" s="544"/>
      <c r="J384" s="544"/>
      <c r="K384" s="544"/>
      <c r="L384" s="544"/>
      <c r="M384" s="544"/>
      <c r="N384" s="546"/>
      <c r="O384" s="546"/>
      <c r="P384" s="546"/>
      <c r="Q384" s="546"/>
      <c r="R384" s="546"/>
      <c r="S384" s="30"/>
      <c r="T384" s="30"/>
    </row>
    <row r="385" spans="3:20" x14ac:dyDescent="0.3">
      <c r="C385" s="30"/>
      <c r="D385" s="30"/>
      <c r="E385" s="546"/>
      <c r="F385" s="546"/>
      <c r="G385" s="544"/>
      <c r="H385" s="544"/>
      <c r="I385" s="544"/>
      <c r="J385" s="544"/>
      <c r="K385" s="544"/>
      <c r="L385" s="544"/>
      <c r="M385" s="544"/>
      <c r="N385" s="546"/>
      <c r="O385" s="546"/>
      <c r="P385" s="546"/>
      <c r="Q385" s="546"/>
      <c r="R385" s="546"/>
      <c r="S385" s="30"/>
      <c r="T385" s="30"/>
    </row>
    <row r="386" spans="3:20" x14ac:dyDescent="0.3">
      <c r="C386" s="30"/>
      <c r="D386" s="30"/>
      <c r="E386" s="546"/>
      <c r="F386" s="546"/>
      <c r="G386" s="544"/>
      <c r="H386" s="544"/>
      <c r="I386" s="544"/>
      <c r="J386" s="544"/>
      <c r="K386" s="544"/>
      <c r="L386" s="544"/>
      <c r="M386" s="544"/>
      <c r="N386" s="546"/>
      <c r="O386" s="546"/>
      <c r="P386" s="546"/>
      <c r="Q386" s="546"/>
      <c r="R386" s="546"/>
      <c r="S386" s="30"/>
      <c r="T386" s="30"/>
    </row>
    <row r="387" spans="3:20" x14ac:dyDescent="0.3">
      <c r="C387" s="30"/>
      <c r="D387" s="30"/>
      <c r="E387" s="546"/>
      <c r="F387" s="546"/>
      <c r="G387" s="544"/>
      <c r="H387" s="544"/>
      <c r="I387" s="544"/>
      <c r="J387" s="544"/>
      <c r="K387" s="544"/>
      <c r="L387" s="544"/>
      <c r="M387" s="544"/>
      <c r="N387" s="546"/>
      <c r="O387" s="546"/>
      <c r="P387" s="546"/>
      <c r="Q387" s="546"/>
      <c r="R387" s="546"/>
      <c r="S387" s="30"/>
      <c r="T387" s="30"/>
    </row>
    <row r="388" spans="3:20" x14ac:dyDescent="0.3">
      <c r="C388" s="30"/>
      <c r="D388" s="30"/>
      <c r="E388" s="546"/>
      <c r="F388" s="546"/>
      <c r="G388" s="544"/>
      <c r="H388" s="544"/>
      <c r="I388" s="544"/>
      <c r="J388" s="544"/>
      <c r="K388" s="544"/>
      <c r="L388" s="544"/>
      <c r="M388" s="544"/>
      <c r="N388" s="546"/>
      <c r="O388" s="546"/>
      <c r="P388" s="546"/>
      <c r="Q388" s="546"/>
      <c r="R388" s="546"/>
      <c r="S388" s="30"/>
      <c r="T388" s="30"/>
    </row>
    <row r="389" spans="3:20" x14ac:dyDescent="0.3">
      <c r="C389" s="30"/>
      <c r="D389" s="30"/>
      <c r="E389" s="546"/>
      <c r="F389" s="546"/>
      <c r="G389" s="544"/>
      <c r="H389" s="544"/>
      <c r="I389" s="544"/>
      <c r="J389" s="544"/>
      <c r="K389" s="544"/>
      <c r="L389" s="544"/>
      <c r="M389" s="544"/>
      <c r="N389" s="546"/>
      <c r="O389" s="546"/>
      <c r="P389" s="546"/>
      <c r="Q389" s="546"/>
      <c r="R389" s="546"/>
      <c r="S389" s="30"/>
      <c r="T389" s="30"/>
    </row>
    <row r="390" spans="3:20" x14ac:dyDescent="0.3">
      <c r="C390" s="30"/>
      <c r="D390" s="30"/>
      <c r="E390" s="546"/>
      <c r="F390" s="546"/>
      <c r="G390" s="544"/>
      <c r="H390" s="544"/>
      <c r="I390" s="544"/>
      <c r="J390" s="544"/>
      <c r="K390" s="544"/>
      <c r="L390" s="544"/>
      <c r="M390" s="544"/>
      <c r="N390" s="546"/>
      <c r="O390" s="546"/>
      <c r="P390" s="546"/>
      <c r="Q390" s="546"/>
      <c r="R390" s="546"/>
      <c r="S390" s="30"/>
      <c r="T390" s="30"/>
    </row>
    <row r="391" spans="3:20" x14ac:dyDescent="0.3">
      <c r="C391" s="30"/>
      <c r="D391" s="30"/>
      <c r="E391" s="546"/>
      <c r="F391" s="546"/>
      <c r="G391" s="544"/>
      <c r="H391" s="544"/>
      <c r="I391" s="544"/>
      <c r="J391" s="544"/>
      <c r="K391" s="544"/>
      <c r="L391" s="544"/>
      <c r="M391" s="544"/>
      <c r="N391" s="546"/>
      <c r="O391" s="546"/>
      <c r="P391" s="546"/>
      <c r="Q391" s="546"/>
      <c r="R391" s="546"/>
      <c r="S391" s="30"/>
      <c r="T391" s="30"/>
    </row>
    <row r="392" spans="3:20" x14ac:dyDescent="0.3">
      <c r="C392" s="30"/>
      <c r="D392" s="30"/>
      <c r="E392" s="546"/>
      <c r="F392" s="546"/>
      <c r="G392" s="544"/>
      <c r="H392" s="544"/>
      <c r="I392" s="544"/>
      <c r="J392" s="544"/>
      <c r="K392" s="544"/>
      <c r="L392" s="544"/>
      <c r="M392" s="544"/>
      <c r="N392" s="546"/>
      <c r="O392" s="546"/>
      <c r="P392" s="546"/>
      <c r="Q392" s="546"/>
      <c r="R392" s="546"/>
      <c r="S392" s="30"/>
      <c r="T392" s="30"/>
    </row>
    <row r="393" spans="3:20" x14ac:dyDescent="0.3">
      <c r="C393" s="30"/>
      <c r="D393" s="30"/>
      <c r="E393" s="546"/>
      <c r="F393" s="546"/>
      <c r="G393" s="544"/>
      <c r="H393" s="544"/>
      <c r="I393" s="544"/>
      <c r="J393" s="544"/>
      <c r="K393" s="544"/>
      <c r="L393" s="544"/>
      <c r="M393" s="544"/>
      <c r="N393" s="546"/>
      <c r="O393" s="546"/>
      <c r="P393" s="546"/>
      <c r="Q393" s="546"/>
      <c r="R393" s="546"/>
      <c r="S393" s="30"/>
      <c r="T393" s="30"/>
    </row>
    <row r="394" spans="3:20" x14ac:dyDescent="0.3">
      <c r="C394" s="30"/>
      <c r="D394" s="30"/>
      <c r="E394" s="546"/>
      <c r="F394" s="546"/>
      <c r="G394" s="544"/>
      <c r="H394" s="544"/>
      <c r="I394" s="544"/>
      <c r="J394" s="544"/>
      <c r="K394" s="544"/>
      <c r="L394" s="544"/>
      <c r="M394" s="544"/>
      <c r="N394" s="546"/>
      <c r="O394" s="546"/>
      <c r="P394" s="546"/>
      <c r="Q394" s="546"/>
      <c r="R394" s="546"/>
      <c r="S394" s="30"/>
      <c r="T394" s="30"/>
    </row>
    <row r="395" spans="3:20" x14ac:dyDescent="0.3">
      <c r="C395" s="30"/>
      <c r="D395" s="30"/>
      <c r="E395" s="546"/>
      <c r="F395" s="546"/>
      <c r="G395" s="544"/>
      <c r="H395" s="544"/>
      <c r="I395" s="544"/>
      <c r="J395" s="544"/>
      <c r="K395" s="544"/>
      <c r="L395" s="544"/>
      <c r="M395" s="544"/>
      <c r="N395" s="546"/>
      <c r="O395" s="546"/>
      <c r="P395" s="546"/>
      <c r="Q395" s="546"/>
      <c r="R395" s="546"/>
      <c r="S395" s="30"/>
      <c r="T395" s="30"/>
    </row>
    <row r="396" spans="3:20" x14ac:dyDescent="0.3">
      <c r="C396" s="30"/>
      <c r="D396" s="30"/>
      <c r="E396" s="546"/>
      <c r="F396" s="546"/>
      <c r="G396" s="544"/>
      <c r="H396" s="544"/>
      <c r="I396" s="544"/>
      <c r="J396" s="544"/>
      <c r="K396" s="544"/>
      <c r="L396" s="544"/>
      <c r="M396" s="544"/>
      <c r="N396" s="546"/>
      <c r="O396" s="546"/>
      <c r="P396" s="546"/>
      <c r="Q396" s="546"/>
      <c r="R396" s="546"/>
      <c r="S396" s="30"/>
      <c r="T396" s="30"/>
    </row>
    <row r="397" spans="3:20" x14ac:dyDescent="0.3">
      <c r="C397" s="30"/>
      <c r="D397" s="30"/>
      <c r="E397" s="30"/>
      <c r="F397" s="30"/>
      <c r="G397" s="43"/>
      <c r="H397" s="43"/>
      <c r="I397" s="43"/>
      <c r="J397" s="43"/>
      <c r="K397" s="43"/>
      <c r="L397" s="43"/>
      <c r="M397" s="43"/>
      <c r="N397" s="30"/>
      <c r="O397" s="30"/>
      <c r="P397" s="30"/>
      <c r="Q397" s="30"/>
      <c r="R397" s="30"/>
      <c r="S397" s="30"/>
      <c r="T397" s="30"/>
    </row>
    <row r="398" spans="3:20" x14ac:dyDescent="0.3">
      <c r="C398" s="30"/>
      <c r="D398" s="30"/>
      <c r="E398" s="30"/>
      <c r="F398" s="30"/>
      <c r="G398" s="43"/>
      <c r="H398" s="43"/>
      <c r="I398" s="43"/>
      <c r="J398" s="43"/>
      <c r="K398" s="43"/>
      <c r="L398" s="43"/>
      <c r="M398" s="43"/>
      <c r="N398" s="30"/>
      <c r="O398" s="30"/>
      <c r="P398" s="30"/>
      <c r="Q398" s="30"/>
      <c r="R398" s="30"/>
      <c r="S398" s="30"/>
      <c r="T398" s="30"/>
    </row>
    <row r="399" spans="3:20" x14ac:dyDescent="0.3">
      <c r="C399" s="30"/>
      <c r="D399" s="30"/>
      <c r="E399" s="30"/>
      <c r="F399" s="30"/>
      <c r="G399" s="43"/>
      <c r="H399" s="43"/>
      <c r="I399" s="43"/>
      <c r="J399" s="43"/>
      <c r="K399" s="43"/>
      <c r="L399" s="43"/>
      <c r="M399" s="43"/>
      <c r="N399" s="30"/>
      <c r="O399" s="30"/>
      <c r="P399" s="30"/>
      <c r="Q399" s="30"/>
      <c r="R399" s="30"/>
      <c r="S399" s="30"/>
      <c r="T399" s="30"/>
    </row>
    <row r="400" spans="3:20" x14ac:dyDescent="0.3">
      <c r="C400" s="30"/>
      <c r="D400" s="30"/>
      <c r="E400" s="30"/>
      <c r="F400" s="30"/>
      <c r="G400" s="43"/>
      <c r="H400" s="43"/>
      <c r="I400" s="43"/>
      <c r="J400" s="43"/>
      <c r="K400" s="43"/>
      <c r="L400" s="43"/>
      <c r="M400" s="43"/>
      <c r="N400" s="30"/>
      <c r="O400" s="30"/>
      <c r="P400" s="30"/>
      <c r="Q400" s="30"/>
      <c r="R400" s="30"/>
      <c r="S400" s="30"/>
      <c r="T400" s="30"/>
    </row>
    <row r="401" spans="3:20" x14ac:dyDescent="0.3">
      <c r="C401" s="30"/>
      <c r="D401" s="30"/>
      <c r="E401" s="30"/>
      <c r="F401" s="30"/>
      <c r="G401" s="43"/>
      <c r="H401" s="43"/>
      <c r="I401" s="43"/>
      <c r="J401" s="43"/>
      <c r="K401" s="43"/>
      <c r="L401" s="43"/>
      <c r="M401" s="43"/>
      <c r="N401" s="30"/>
      <c r="O401" s="30"/>
      <c r="P401" s="30"/>
      <c r="Q401" s="30"/>
      <c r="R401" s="30"/>
      <c r="S401" s="30"/>
      <c r="T401" s="30"/>
    </row>
    <row r="402" spans="3:20" x14ac:dyDescent="0.3">
      <c r="C402" s="30"/>
      <c r="D402" s="30"/>
      <c r="E402" s="30"/>
      <c r="F402" s="30"/>
      <c r="G402" s="43"/>
      <c r="H402" s="43"/>
      <c r="I402" s="43"/>
      <c r="J402" s="43"/>
      <c r="K402" s="43"/>
      <c r="L402" s="43"/>
      <c r="M402" s="43"/>
      <c r="N402" s="30"/>
      <c r="O402" s="30"/>
      <c r="P402" s="30"/>
      <c r="Q402" s="30"/>
      <c r="R402" s="30"/>
      <c r="S402" s="30"/>
      <c r="T402" s="30"/>
    </row>
    <row r="403" spans="3:20" x14ac:dyDescent="0.3">
      <c r="C403" s="30"/>
      <c r="D403" s="30"/>
      <c r="E403" s="30"/>
      <c r="F403" s="30"/>
      <c r="G403" s="43"/>
      <c r="H403" s="43"/>
      <c r="I403" s="43"/>
      <c r="J403" s="43"/>
      <c r="K403" s="43"/>
      <c r="L403" s="43"/>
      <c r="M403" s="43"/>
      <c r="N403" s="30"/>
      <c r="O403" s="30"/>
      <c r="P403" s="30"/>
      <c r="Q403" s="30"/>
      <c r="R403" s="30"/>
      <c r="S403" s="30"/>
      <c r="T403" s="30"/>
    </row>
    <row r="404" spans="3:20" x14ac:dyDescent="0.3">
      <c r="C404" s="30"/>
      <c r="D404" s="30"/>
      <c r="E404" s="30"/>
      <c r="F404" s="30"/>
      <c r="G404" s="43"/>
      <c r="H404" s="43"/>
      <c r="I404" s="43"/>
      <c r="J404" s="43"/>
      <c r="K404" s="43"/>
      <c r="L404" s="43"/>
      <c r="M404" s="43"/>
      <c r="N404" s="30"/>
      <c r="O404" s="30"/>
      <c r="P404" s="30"/>
      <c r="Q404" s="30"/>
      <c r="R404" s="30"/>
      <c r="S404" s="30"/>
      <c r="T404" s="30"/>
    </row>
    <row r="405" spans="3:20" x14ac:dyDescent="0.3">
      <c r="C405" s="30"/>
      <c r="D405" s="30"/>
      <c r="E405" s="30"/>
      <c r="F405" s="30"/>
      <c r="G405" s="43"/>
      <c r="H405" s="43"/>
      <c r="I405" s="43"/>
      <c r="J405" s="43"/>
      <c r="K405" s="43"/>
      <c r="L405" s="43"/>
      <c r="M405" s="43"/>
      <c r="N405" s="30"/>
      <c r="O405" s="30"/>
      <c r="P405" s="30"/>
      <c r="Q405" s="30"/>
      <c r="R405" s="30"/>
      <c r="S405" s="30"/>
      <c r="T405" s="30"/>
    </row>
    <row r="406" spans="3:20" x14ac:dyDescent="0.3">
      <c r="C406" s="30"/>
      <c r="D406" s="30"/>
      <c r="E406" s="30"/>
      <c r="F406" s="30"/>
      <c r="G406" s="43"/>
      <c r="H406" s="43"/>
      <c r="I406" s="43"/>
      <c r="J406" s="43"/>
      <c r="K406" s="43"/>
      <c r="L406" s="43"/>
      <c r="M406" s="43"/>
      <c r="N406" s="30"/>
      <c r="O406" s="30"/>
      <c r="P406" s="30"/>
      <c r="Q406" s="30"/>
      <c r="R406" s="30"/>
      <c r="S406" s="30"/>
      <c r="T406" s="30"/>
    </row>
    <row r="407" spans="3:20" x14ac:dyDescent="0.3">
      <c r="C407" s="30"/>
      <c r="D407" s="30"/>
      <c r="E407" s="30"/>
      <c r="F407" s="30"/>
      <c r="G407" s="43"/>
      <c r="H407" s="43"/>
      <c r="I407" s="43"/>
      <c r="J407" s="43"/>
      <c r="K407" s="43"/>
      <c r="L407" s="43"/>
      <c r="M407" s="43"/>
      <c r="N407" s="30"/>
      <c r="O407" s="30"/>
      <c r="P407" s="30"/>
      <c r="Q407" s="30"/>
      <c r="R407" s="30"/>
      <c r="S407" s="30"/>
      <c r="T407" s="30"/>
    </row>
    <row r="408" spans="3:20" x14ac:dyDescent="0.3">
      <c r="C408" s="30"/>
      <c r="D408" s="30"/>
      <c r="E408" s="30"/>
      <c r="F408" s="30"/>
      <c r="G408" s="43"/>
      <c r="H408" s="43"/>
      <c r="I408" s="43"/>
      <c r="J408" s="43"/>
      <c r="K408" s="43"/>
      <c r="L408" s="43"/>
      <c r="M408" s="43"/>
      <c r="N408" s="30"/>
      <c r="O408" s="30"/>
      <c r="P408" s="30"/>
      <c r="Q408" s="30"/>
      <c r="R408" s="30"/>
      <c r="S408" s="30"/>
      <c r="T408" s="30"/>
    </row>
    <row r="409" spans="3:20" x14ac:dyDescent="0.3">
      <c r="C409" s="30"/>
      <c r="D409" s="30"/>
      <c r="E409" s="30"/>
      <c r="F409" s="30"/>
      <c r="G409" s="43"/>
      <c r="H409" s="43"/>
      <c r="I409" s="43"/>
      <c r="J409" s="43"/>
      <c r="K409" s="43"/>
      <c r="L409" s="43"/>
      <c r="M409" s="43"/>
      <c r="N409" s="30"/>
      <c r="O409" s="30"/>
      <c r="P409" s="30"/>
      <c r="Q409" s="30"/>
      <c r="R409" s="30"/>
      <c r="S409" s="30"/>
      <c r="T409" s="30"/>
    </row>
    <row r="410" spans="3:20" x14ac:dyDescent="0.3">
      <c r="C410" s="30"/>
      <c r="D410" s="30"/>
      <c r="E410" s="30"/>
      <c r="F410" s="30"/>
      <c r="G410" s="43"/>
      <c r="H410" s="43"/>
      <c r="I410" s="43"/>
      <c r="J410" s="43"/>
      <c r="K410" s="43"/>
      <c r="L410" s="43"/>
      <c r="M410" s="43"/>
      <c r="N410" s="30"/>
      <c r="O410" s="30"/>
      <c r="P410" s="30"/>
      <c r="Q410" s="30"/>
      <c r="R410" s="30"/>
      <c r="S410" s="30"/>
      <c r="T410" s="30"/>
    </row>
    <row r="411" spans="3:20" x14ac:dyDescent="0.3">
      <c r="C411" s="30"/>
      <c r="D411" s="30"/>
      <c r="E411" s="30"/>
      <c r="F411" s="30"/>
      <c r="G411" s="43"/>
      <c r="H411" s="43"/>
      <c r="I411" s="43"/>
      <c r="J411" s="43"/>
      <c r="K411" s="43"/>
      <c r="L411" s="43"/>
      <c r="M411" s="43"/>
      <c r="N411" s="30"/>
      <c r="O411" s="30"/>
      <c r="P411" s="30"/>
      <c r="Q411" s="30"/>
      <c r="R411" s="30"/>
      <c r="S411" s="30"/>
      <c r="T411" s="30"/>
    </row>
    <row r="412" spans="3:20" x14ac:dyDescent="0.3">
      <c r="C412" s="30"/>
      <c r="D412" s="30"/>
      <c r="E412" s="30"/>
      <c r="F412" s="30"/>
      <c r="G412" s="43"/>
      <c r="H412" s="43"/>
      <c r="I412" s="43"/>
      <c r="J412" s="43"/>
      <c r="K412" s="43"/>
      <c r="L412" s="43"/>
      <c r="M412" s="43"/>
      <c r="N412" s="30"/>
      <c r="O412" s="30"/>
      <c r="P412" s="30"/>
      <c r="Q412" s="30"/>
      <c r="R412" s="30"/>
      <c r="S412" s="30"/>
      <c r="T412" s="30"/>
    </row>
    <row r="413" spans="3:20" x14ac:dyDescent="0.3">
      <c r="C413" s="30"/>
      <c r="D413" s="30"/>
      <c r="E413" s="30"/>
      <c r="F413" s="30"/>
      <c r="G413" s="43"/>
      <c r="H413" s="43"/>
      <c r="I413" s="43"/>
      <c r="J413" s="43"/>
      <c r="K413" s="43"/>
      <c r="L413" s="43"/>
      <c r="M413" s="43"/>
      <c r="N413" s="30"/>
      <c r="O413" s="30"/>
      <c r="P413" s="30"/>
      <c r="Q413" s="30"/>
      <c r="R413" s="30"/>
      <c r="S413" s="30"/>
      <c r="T413" s="30"/>
    </row>
    <row r="414" spans="3:20" x14ac:dyDescent="0.3">
      <c r="C414" s="30"/>
      <c r="D414" s="30"/>
      <c r="E414" s="30"/>
      <c r="F414" s="30"/>
      <c r="G414" s="43"/>
      <c r="H414" s="43"/>
      <c r="I414" s="43"/>
      <c r="J414" s="43"/>
      <c r="K414" s="43"/>
      <c r="L414" s="43"/>
      <c r="M414" s="43"/>
      <c r="N414" s="30"/>
      <c r="O414" s="30"/>
      <c r="P414" s="30"/>
      <c r="Q414" s="30"/>
      <c r="R414" s="30"/>
      <c r="S414" s="30"/>
      <c r="T414" s="30"/>
    </row>
    <row r="415" spans="3:20" x14ac:dyDescent="0.3">
      <c r="C415" s="30"/>
      <c r="D415" s="30"/>
      <c r="E415" s="30"/>
      <c r="F415" s="30"/>
      <c r="G415" s="43"/>
      <c r="H415" s="43"/>
      <c r="I415" s="43"/>
      <c r="J415" s="43"/>
      <c r="K415" s="43"/>
      <c r="L415" s="43"/>
      <c r="M415" s="43"/>
      <c r="N415" s="30"/>
      <c r="O415" s="30"/>
      <c r="P415" s="30"/>
      <c r="Q415" s="30"/>
      <c r="R415" s="30"/>
      <c r="S415" s="30"/>
      <c r="T415" s="30"/>
    </row>
    <row r="416" spans="3:20" x14ac:dyDescent="0.3">
      <c r="C416" s="30"/>
      <c r="D416" s="30"/>
      <c r="E416" s="30"/>
      <c r="F416" s="30"/>
      <c r="G416" s="43"/>
      <c r="H416" s="43"/>
      <c r="I416" s="43"/>
      <c r="J416" s="43"/>
      <c r="K416" s="43"/>
      <c r="L416" s="43"/>
      <c r="M416" s="43"/>
      <c r="N416" s="30"/>
      <c r="O416" s="30"/>
      <c r="P416" s="30"/>
      <c r="Q416" s="30"/>
      <c r="R416" s="30"/>
      <c r="S416" s="30"/>
      <c r="T416" s="30"/>
    </row>
    <row r="417" spans="3:20" x14ac:dyDescent="0.3">
      <c r="C417" s="30"/>
      <c r="D417" s="30"/>
      <c r="E417" s="30"/>
      <c r="F417" s="30"/>
      <c r="G417" s="43"/>
      <c r="H417" s="43"/>
      <c r="I417" s="43"/>
      <c r="J417" s="43"/>
      <c r="K417" s="43"/>
      <c r="L417" s="43"/>
      <c r="M417" s="43"/>
      <c r="N417" s="30"/>
      <c r="O417" s="30"/>
      <c r="P417" s="30"/>
      <c r="Q417" s="30"/>
      <c r="R417" s="30"/>
      <c r="S417" s="30"/>
      <c r="T417" s="30"/>
    </row>
    <row r="418" spans="3:20" x14ac:dyDescent="0.3">
      <c r="C418" s="30"/>
      <c r="D418" s="30"/>
      <c r="E418" s="30"/>
      <c r="F418" s="30"/>
      <c r="G418" s="43"/>
      <c r="H418" s="43"/>
      <c r="I418" s="43"/>
      <c r="J418" s="43"/>
      <c r="K418" s="43"/>
      <c r="L418" s="43"/>
      <c r="M418" s="43"/>
      <c r="N418" s="30"/>
      <c r="O418" s="30"/>
      <c r="P418" s="30"/>
      <c r="Q418" s="30"/>
      <c r="R418" s="30"/>
      <c r="S418" s="30"/>
      <c r="T418" s="30"/>
    </row>
    <row r="419" spans="3:20" x14ac:dyDescent="0.3">
      <c r="C419" s="30"/>
      <c r="D419" s="30"/>
      <c r="E419" s="30"/>
      <c r="F419" s="30"/>
      <c r="G419" s="43"/>
      <c r="H419" s="43"/>
      <c r="I419" s="43"/>
      <c r="J419" s="43"/>
      <c r="K419" s="43"/>
      <c r="L419" s="43"/>
      <c r="M419" s="43"/>
      <c r="N419" s="30"/>
      <c r="O419" s="30"/>
      <c r="P419" s="30"/>
      <c r="Q419" s="30"/>
      <c r="R419" s="30"/>
      <c r="S419" s="30"/>
      <c r="T419" s="30"/>
    </row>
    <row r="420" spans="3:20" x14ac:dyDescent="0.3">
      <c r="C420" s="30"/>
      <c r="D420" s="30"/>
      <c r="E420" s="30"/>
      <c r="F420" s="30"/>
      <c r="G420" s="43"/>
      <c r="H420" s="43"/>
      <c r="I420" s="43"/>
      <c r="J420" s="43"/>
      <c r="K420" s="43"/>
      <c r="L420" s="43"/>
      <c r="M420" s="43"/>
      <c r="N420" s="30"/>
      <c r="O420" s="30"/>
      <c r="P420" s="30"/>
      <c r="Q420" s="30"/>
      <c r="R420" s="30"/>
      <c r="S420" s="30"/>
      <c r="T420" s="30"/>
    </row>
    <row r="421" spans="3:20" x14ac:dyDescent="0.3">
      <c r="C421" s="30"/>
      <c r="D421" s="30"/>
      <c r="E421" s="30"/>
      <c r="F421" s="30"/>
      <c r="G421" s="43"/>
      <c r="H421" s="43"/>
      <c r="I421" s="43"/>
      <c r="J421" s="43"/>
      <c r="K421" s="43"/>
      <c r="L421" s="43"/>
      <c r="M421" s="43"/>
      <c r="N421" s="30"/>
      <c r="O421" s="30"/>
      <c r="P421" s="30"/>
      <c r="Q421" s="30"/>
      <c r="R421" s="30"/>
      <c r="S421" s="30"/>
      <c r="T421" s="30"/>
    </row>
    <row r="422" spans="3:20" x14ac:dyDescent="0.3">
      <c r="C422" s="30"/>
      <c r="D422" s="30"/>
      <c r="E422" s="30"/>
      <c r="F422" s="30"/>
      <c r="G422" s="43"/>
      <c r="H422" s="43"/>
      <c r="I422" s="43"/>
      <c r="J422" s="43"/>
      <c r="K422" s="43"/>
      <c r="L422" s="43"/>
      <c r="M422" s="43"/>
      <c r="N422" s="30"/>
      <c r="O422" s="30"/>
      <c r="P422" s="30"/>
      <c r="Q422" s="30"/>
      <c r="R422" s="30"/>
      <c r="S422" s="30"/>
      <c r="T422" s="30"/>
    </row>
    <row r="423" spans="3:20" x14ac:dyDescent="0.3">
      <c r="C423" s="30"/>
      <c r="D423" s="30"/>
      <c r="E423" s="30"/>
      <c r="F423" s="30"/>
      <c r="G423" s="43"/>
      <c r="H423" s="43"/>
      <c r="I423" s="43"/>
      <c r="J423" s="43"/>
      <c r="K423" s="43"/>
      <c r="L423" s="43"/>
      <c r="M423" s="43"/>
      <c r="N423" s="30"/>
      <c r="O423" s="30"/>
      <c r="P423" s="30"/>
      <c r="Q423" s="30"/>
      <c r="R423" s="30"/>
      <c r="S423" s="30"/>
      <c r="T423" s="30"/>
    </row>
    <row r="424" spans="3:20" x14ac:dyDescent="0.3">
      <c r="C424" s="30"/>
      <c r="D424" s="30"/>
      <c r="E424" s="30"/>
      <c r="F424" s="30"/>
      <c r="G424" s="43"/>
      <c r="H424" s="43"/>
      <c r="I424" s="43"/>
      <c r="J424" s="43"/>
      <c r="K424" s="43"/>
      <c r="L424" s="43"/>
      <c r="M424" s="43"/>
      <c r="N424" s="30"/>
      <c r="O424" s="30"/>
      <c r="P424" s="30"/>
      <c r="Q424" s="30"/>
      <c r="R424" s="30"/>
      <c r="S424" s="30"/>
      <c r="T424" s="30"/>
    </row>
    <row r="425" spans="3:20" x14ac:dyDescent="0.3">
      <c r="C425" s="30"/>
      <c r="D425" s="30"/>
      <c r="E425" s="30"/>
      <c r="F425" s="30"/>
      <c r="G425" s="43"/>
      <c r="H425" s="43"/>
      <c r="I425" s="43"/>
      <c r="J425" s="43"/>
      <c r="K425" s="43"/>
      <c r="L425" s="43"/>
      <c r="M425" s="43"/>
      <c r="N425" s="30"/>
      <c r="O425" s="30"/>
      <c r="P425" s="30"/>
      <c r="Q425" s="30"/>
      <c r="R425" s="30"/>
      <c r="S425" s="30"/>
      <c r="T425" s="30"/>
    </row>
    <row r="426" spans="3:20" x14ac:dyDescent="0.3">
      <c r="C426" s="30"/>
      <c r="D426" s="30"/>
      <c r="E426" s="30"/>
      <c r="F426" s="30"/>
      <c r="G426" s="43"/>
      <c r="H426" s="43"/>
      <c r="I426" s="43"/>
      <c r="J426" s="43"/>
      <c r="K426" s="43"/>
      <c r="L426" s="43"/>
      <c r="M426" s="43"/>
      <c r="N426" s="30"/>
      <c r="O426" s="30"/>
      <c r="P426" s="30"/>
      <c r="Q426" s="30"/>
      <c r="R426" s="30"/>
      <c r="S426" s="30"/>
      <c r="T426" s="30"/>
    </row>
    <row r="427" spans="3:20" x14ac:dyDescent="0.3">
      <c r="C427" s="30"/>
      <c r="D427" s="30"/>
      <c r="E427" s="30"/>
      <c r="F427" s="30"/>
      <c r="G427" s="43"/>
      <c r="H427" s="43"/>
      <c r="I427" s="43"/>
      <c r="J427" s="43"/>
      <c r="K427" s="43"/>
      <c r="L427" s="43"/>
      <c r="M427" s="43"/>
      <c r="N427" s="30"/>
      <c r="O427" s="30"/>
      <c r="P427" s="30"/>
      <c r="Q427" s="30"/>
      <c r="R427" s="30"/>
      <c r="S427" s="30"/>
      <c r="T427" s="30"/>
    </row>
    <row r="428" spans="3:20" x14ac:dyDescent="0.3">
      <c r="C428" s="30"/>
      <c r="D428" s="30"/>
      <c r="E428" s="30"/>
      <c r="F428" s="30"/>
      <c r="G428" s="43"/>
      <c r="H428" s="43"/>
      <c r="I428" s="43"/>
      <c r="J428" s="43"/>
      <c r="K428" s="43"/>
      <c r="L428" s="43"/>
      <c r="M428" s="43"/>
      <c r="N428" s="30"/>
      <c r="O428" s="30"/>
      <c r="P428" s="30"/>
      <c r="Q428" s="30"/>
      <c r="R428" s="30"/>
      <c r="S428" s="30"/>
      <c r="T428" s="30"/>
    </row>
    <row r="429" spans="3:20" x14ac:dyDescent="0.3">
      <c r="C429" s="30"/>
      <c r="D429" s="30"/>
      <c r="E429" s="30"/>
      <c r="F429" s="30"/>
      <c r="G429" s="43"/>
      <c r="H429" s="43"/>
      <c r="I429" s="43"/>
      <c r="J429" s="43"/>
      <c r="K429" s="43"/>
      <c r="L429" s="43"/>
      <c r="M429" s="43"/>
      <c r="N429" s="30"/>
      <c r="O429" s="30"/>
      <c r="P429" s="30"/>
      <c r="Q429" s="30"/>
      <c r="R429" s="30"/>
      <c r="S429" s="30"/>
      <c r="T429" s="30"/>
    </row>
    <row r="430" spans="3:20" x14ac:dyDescent="0.3">
      <c r="C430" s="30"/>
      <c r="D430" s="30"/>
      <c r="E430" s="30"/>
      <c r="F430" s="30"/>
      <c r="G430" s="43"/>
      <c r="H430" s="43"/>
      <c r="I430" s="43"/>
      <c r="J430" s="43"/>
      <c r="K430" s="43"/>
      <c r="L430" s="43"/>
      <c r="M430" s="43"/>
      <c r="N430" s="30"/>
      <c r="O430" s="30"/>
      <c r="P430" s="30"/>
      <c r="Q430" s="30"/>
      <c r="R430" s="30"/>
      <c r="S430" s="30"/>
      <c r="T430" s="30"/>
    </row>
    <row r="431" spans="3:20" x14ac:dyDescent="0.3">
      <c r="C431" s="30"/>
      <c r="D431" s="30"/>
      <c r="E431" s="30"/>
      <c r="F431" s="30"/>
      <c r="G431" s="43"/>
      <c r="H431" s="43"/>
      <c r="I431" s="43"/>
      <c r="J431" s="43"/>
      <c r="K431" s="43"/>
      <c r="L431" s="43"/>
      <c r="M431" s="43"/>
      <c r="N431" s="30"/>
      <c r="O431" s="30"/>
      <c r="P431" s="30"/>
      <c r="Q431" s="30"/>
      <c r="R431" s="30"/>
      <c r="S431" s="30"/>
      <c r="T431" s="30"/>
    </row>
    <row r="432" spans="3:20" x14ac:dyDescent="0.3">
      <c r="C432" s="30"/>
      <c r="D432" s="30"/>
      <c r="E432" s="30"/>
      <c r="F432" s="30"/>
      <c r="G432" s="43"/>
      <c r="H432" s="43"/>
      <c r="I432" s="43"/>
      <c r="J432" s="43"/>
      <c r="K432" s="43"/>
      <c r="L432" s="43"/>
      <c r="M432" s="43"/>
      <c r="N432" s="30"/>
      <c r="O432" s="30"/>
      <c r="P432" s="30"/>
      <c r="Q432" s="30"/>
      <c r="R432" s="30"/>
      <c r="S432" s="30"/>
      <c r="T432" s="30"/>
    </row>
    <row r="433" spans="3:20" x14ac:dyDescent="0.3">
      <c r="C433" s="30"/>
      <c r="D433" s="30"/>
      <c r="E433" s="30"/>
      <c r="F433" s="30"/>
      <c r="G433" s="43"/>
      <c r="H433" s="43"/>
      <c r="I433" s="43"/>
      <c r="J433" s="43"/>
      <c r="K433" s="43"/>
      <c r="L433" s="43"/>
      <c r="M433" s="43"/>
      <c r="N433" s="30"/>
      <c r="O433" s="30"/>
      <c r="P433" s="30"/>
      <c r="Q433" s="30"/>
      <c r="R433" s="30"/>
      <c r="S433" s="30"/>
      <c r="T433" s="30"/>
    </row>
    <row r="434" spans="3:20" x14ac:dyDescent="0.3">
      <c r="C434" s="30"/>
      <c r="D434" s="30"/>
      <c r="E434" s="30"/>
      <c r="F434" s="30"/>
      <c r="G434" s="43"/>
      <c r="H434" s="43"/>
      <c r="I434" s="43"/>
      <c r="J434" s="43"/>
      <c r="K434" s="43"/>
      <c r="L434" s="43"/>
      <c r="M434" s="43"/>
      <c r="N434" s="30"/>
      <c r="O434" s="30"/>
      <c r="P434" s="30"/>
      <c r="Q434" s="30"/>
      <c r="R434" s="30"/>
      <c r="S434" s="30"/>
      <c r="T434" s="30"/>
    </row>
    <row r="435" spans="3:20" x14ac:dyDescent="0.3">
      <c r="C435" s="30"/>
      <c r="D435" s="30"/>
      <c r="E435" s="30"/>
      <c r="F435" s="30"/>
      <c r="G435" s="43"/>
      <c r="H435" s="43"/>
      <c r="I435" s="43"/>
      <c r="J435" s="43"/>
      <c r="K435" s="43"/>
      <c r="L435" s="43"/>
      <c r="M435" s="43"/>
      <c r="N435" s="30"/>
      <c r="O435" s="30"/>
      <c r="P435" s="30"/>
      <c r="Q435" s="30"/>
      <c r="R435" s="30"/>
      <c r="S435" s="30"/>
      <c r="T435" s="30"/>
    </row>
    <row r="436" spans="3:20" x14ac:dyDescent="0.3">
      <c r="C436" s="30"/>
      <c r="D436" s="30"/>
      <c r="E436" s="30"/>
      <c r="F436" s="30"/>
      <c r="G436" s="43"/>
      <c r="H436" s="43"/>
      <c r="I436" s="43"/>
      <c r="J436" s="43"/>
      <c r="K436" s="43"/>
      <c r="L436" s="43"/>
      <c r="M436" s="43"/>
      <c r="N436" s="30"/>
      <c r="O436" s="30"/>
      <c r="P436" s="30"/>
      <c r="Q436" s="30"/>
      <c r="R436" s="30"/>
      <c r="S436" s="30"/>
      <c r="T436" s="30"/>
    </row>
    <row r="437" spans="3:20" x14ac:dyDescent="0.3">
      <c r="C437" s="30"/>
      <c r="D437" s="30"/>
      <c r="E437" s="30"/>
      <c r="F437" s="30"/>
      <c r="G437" s="43"/>
      <c r="H437" s="43"/>
      <c r="I437" s="43"/>
      <c r="J437" s="43"/>
      <c r="K437" s="43"/>
      <c r="L437" s="43"/>
      <c r="M437" s="43"/>
      <c r="N437" s="30"/>
      <c r="O437" s="30"/>
      <c r="P437" s="30"/>
      <c r="Q437" s="30"/>
      <c r="R437" s="30"/>
      <c r="S437" s="30"/>
      <c r="T437" s="30"/>
    </row>
    <row r="438" spans="3:20" x14ac:dyDescent="0.3">
      <c r="C438" s="30"/>
      <c r="D438" s="30"/>
      <c r="E438" s="30"/>
      <c r="F438" s="30"/>
      <c r="G438" s="43"/>
      <c r="H438" s="43"/>
      <c r="I438" s="43"/>
      <c r="J438" s="43"/>
      <c r="K438" s="43"/>
      <c r="L438" s="43"/>
      <c r="M438" s="43"/>
      <c r="N438" s="30"/>
      <c r="O438" s="30"/>
      <c r="P438" s="30"/>
      <c r="Q438" s="30"/>
      <c r="R438" s="30"/>
      <c r="S438" s="30"/>
      <c r="T438" s="30"/>
    </row>
    <row r="439" spans="3:20" x14ac:dyDescent="0.3">
      <c r="C439" s="30"/>
      <c r="D439" s="30"/>
      <c r="E439" s="30"/>
      <c r="F439" s="30"/>
      <c r="G439" s="43"/>
      <c r="H439" s="43"/>
      <c r="I439" s="43"/>
      <c r="J439" s="43"/>
      <c r="K439" s="43"/>
      <c r="L439" s="43"/>
      <c r="M439" s="43"/>
      <c r="N439" s="30"/>
      <c r="O439" s="30"/>
      <c r="P439" s="30"/>
      <c r="Q439" s="30"/>
      <c r="R439" s="30"/>
      <c r="S439" s="30"/>
      <c r="T439" s="30"/>
    </row>
    <row r="440" spans="3:20" x14ac:dyDescent="0.3">
      <c r="C440" s="30"/>
      <c r="D440" s="30"/>
      <c r="E440" s="30"/>
      <c r="F440" s="30"/>
      <c r="G440" s="43"/>
      <c r="H440" s="43"/>
      <c r="I440" s="43"/>
      <c r="J440" s="43"/>
      <c r="K440" s="43"/>
      <c r="L440" s="43"/>
      <c r="M440" s="43"/>
      <c r="N440" s="30"/>
      <c r="O440" s="30"/>
      <c r="P440" s="30"/>
      <c r="Q440" s="30"/>
      <c r="R440" s="30"/>
      <c r="S440" s="30"/>
      <c r="T440" s="30"/>
    </row>
    <row r="441" spans="3:20" x14ac:dyDescent="0.3">
      <c r="C441" s="30"/>
      <c r="D441" s="30"/>
      <c r="E441" s="30"/>
      <c r="F441" s="30"/>
      <c r="G441" s="43"/>
      <c r="H441" s="43"/>
      <c r="I441" s="43"/>
      <c r="J441" s="43"/>
      <c r="K441" s="43"/>
      <c r="L441" s="43"/>
      <c r="M441" s="43"/>
      <c r="N441" s="30"/>
      <c r="O441" s="30"/>
      <c r="P441" s="30"/>
      <c r="Q441" s="30"/>
      <c r="R441" s="30"/>
      <c r="S441" s="30"/>
      <c r="T441" s="30"/>
    </row>
    <row r="442" spans="3:20" x14ac:dyDescent="0.3">
      <c r="C442" s="30"/>
      <c r="D442" s="30"/>
      <c r="E442" s="30"/>
      <c r="F442" s="30"/>
      <c r="G442" s="43"/>
      <c r="H442" s="43"/>
      <c r="I442" s="43"/>
      <c r="J442" s="43"/>
      <c r="K442" s="43"/>
      <c r="L442" s="43"/>
      <c r="M442" s="43"/>
      <c r="N442" s="30"/>
      <c r="O442" s="30"/>
      <c r="P442" s="30"/>
      <c r="Q442" s="30"/>
      <c r="R442" s="30"/>
      <c r="S442" s="30"/>
      <c r="T442" s="30"/>
    </row>
    <row r="443" spans="3:20" x14ac:dyDescent="0.3">
      <c r="C443" s="30"/>
      <c r="D443" s="30"/>
      <c r="E443" s="30"/>
      <c r="F443" s="30"/>
      <c r="G443" s="43"/>
      <c r="H443" s="43"/>
      <c r="I443" s="43"/>
      <c r="J443" s="43"/>
      <c r="K443" s="43"/>
      <c r="L443" s="43"/>
      <c r="M443" s="43"/>
      <c r="N443" s="30"/>
      <c r="O443" s="30"/>
      <c r="P443" s="30"/>
      <c r="Q443" s="30"/>
      <c r="R443" s="30"/>
      <c r="S443" s="30"/>
      <c r="T443" s="30"/>
    </row>
    <row r="444" spans="3:20" x14ac:dyDescent="0.3">
      <c r="C444" s="30"/>
      <c r="D444" s="30"/>
      <c r="E444" s="30"/>
      <c r="F444" s="30"/>
      <c r="G444" s="43"/>
      <c r="H444" s="43"/>
      <c r="I444" s="43"/>
      <c r="J444" s="43"/>
      <c r="K444" s="43"/>
      <c r="L444" s="43"/>
      <c r="M444" s="43"/>
      <c r="N444" s="30"/>
      <c r="O444" s="30"/>
      <c r="P444" s="30"/>
      <c r="Q444" s="30"/>
      <c r="R444" s="30"/>
      <c r="S444" s="30"/>
      <c r="T444" s="30"/>
    </row>
    <row r="445" spans="3:20" x14ac:dyDescent="0.3">
      <c r="C445" s="30"/>
      <c r="D445" s="30"/>
      <c r="E445" s="30"/>
      <c r="F445" s="30"/>
      <c r="G445" s="43"/>
      <c r="H445" s="43"/>
      <c r="I445" s="43"/>
      <c r="J445" s="43"/>
      <c r="K445" s="43"/>
      <c r="L445" s="43"/>
      <c r="M445" s="43"/>
      <c r="N445" s="30"/>
      <c r="O445" s="30"/>
      <c r="P445" s="30"/>
      <c r="Q445" s="30"/>
      <c r="R445" s="30"/>
      <c r="S445" s="30"/>
      <c r="T445" s="30"/>
    </row>
    <row r="446" spans="3:20" x14ac:dyDescent="0.3">
      <c r="C446" s="30"/>
      <c r="D446" s="30"/>
      <c r="E446" s="30"/>
      <c r="F446" s="30"/>
      <c r="G446" s="43"/>
      <c r="H446" s="43"/>
      <c r="I446" s="43"/>
      <c r="J446" s="43"/>
      <c r="K446" s="43"/>
      <c r="L446" s="43"/>
      <c r="M446" s="43"/>
      <c r="N446" s="30"/>
      <c r="O446" s="30"/>
      <c r="P446" s="30"/>
      <c r="Q446" s="30"/>
      <c r="R446" s="30"/>
      <c r="S446" s="30"/>
      <c r="T446" s="30"/>
    </row>
    <row r="447" spans="3:20" x14ac:dyDescent="0.3">
      <c r="C447" s="30"/>
      <c r="D447" s="30"/>
      <c r="E447" s="30"/>
      <c r="F447" s="30"/>
      <c r="G447" s="43"/>
      <c r="H447" s="43"/>
      <c r="I447" s="43"/>
      <c r="J447" s="43"/>
      <c r="K447" s="43"/>
      <c r="L447" s="43"/>
      <c r="M447" s="43"/>
      <c r="N447" s="30"/>
      <c r="O447" s="30"/>
      <c r="P447" s="30"/>
      <c r="Q447" s="30"/>
      <c r="R447" s="30"/>
      <c r="S447" s="30"/>
      <c r="T447" s="30"/>
    </row>
    <row r="448" spans="3:20" x14ac:dyDescent="0.3">
      <c r="C448" s="30"/>
      <c r="D448" s="30"/>
      <c r="E448" s="30"/>
      <c r="F448" s="30"/>
      <c r="G448" s="43"/>
      <c r="H448" s="43"/>
      <c r="I448" s="43"/>
      <c r="J448" s="43"/>
      <c r="K448" s="43"/>
      <c r="L448" s="43"/>
      <c r="M448" s="43"/>
      <c r="N448" s="30"/>
      <c r="O448" s="30"/>
      <c r="P448" s="30"/>
      <c r="Q448" s="30"/>
      <c r="R448" s="30"/>
      <c r="S448" s="30"/>
      <c r="T448" s="30"/>
    </row>
    <row r="449" spans="3:20" x14ac:dyDescent="0.3">
      <c r="C449" s="30"/>
      <c r="D449" s="30"/>
      <c r="E449" s="30"/>
      <c r="F449" s="30"/>
      <c r="G449" s="43"/>
      <c r="H449" s="43"/>
      <c r="I449" s="43"/>
      <c r="J449" s="43"/>
      <c r="K449" s="43"/>
      <c r="L449" s="43"/>
      <c r="M449" s="43"/>
      <c r="N449" s="30"/>
      <c r="O449" s="30"/>
      <c r="P449" s="30"/>
      <c r="Q449" s="30"/>
      <c r="R449" s="30"/>
      <c r="S449" s="30"/>
      <c r="T449" s="30"/>
    </row>
    <row r="450" spans="3:20" x14ac:dyDescent="0.3">
      <c r="C450" s="30"/>
      <c r="D450" s="30"/>
      <c r="E450" s="30"/>
      <c r="F450" s="30"/>
      <c r="G450" s="43"/>
      <c r="H450" s="43"/>
      <c r="I450" s="43"/>
      <c r="J450" s="43"/>
      <c r="K450" s="43"/>
      <c r="L450" s="43"/>
      <c r="M450" s="43"/>
      <c r="N450" s="30"/>
      <c r="O450" s="30"/>
      <c r="P450" s="30"/>
      <c r="Q450" s="30"/>
      <c r="R450" s="30"/>
      <c r="S450" s="30"/>
      <c r="T450" s="30"/>
    </row>
    <row r="451" spans="3:20" x14ac:dyDescent="0.3">
      <c r="C451" s="30"/>
      <c r="D451" s="30"/>
      <c r="E451" s="30"/>
      <c r="F451" s="30"/>
      <c r="G451" s="43"/>
      <c r="H451" s="43"/>
      <c r="I451" s="43"/>
      <c r="J451" s="43"/>
      <c r="K451" s="43"/>
      <c r="L451" s="43"/>
      <c r="M451" s="43"/>
      <c r="N451" s="30"/>
      <c r="O451" s="30"/>
      <c r="P451" s="30"/>
      <c r="Q451" s="30"/>
      <c r="R451" s="30"/>
      <c r="S451" s="30"/>
      <c r="T451" s="30"/>
    </row>
    <row r="452" spans="3:20" x14ac:dyDescent="0.3">
      <c r="C452" s="30"/>
      <c r="D452" s="30"/>
      <c r="E452" s="30"/>
      <c r="F452" s="30"/>
      <c r="G452" s="43"/>
      <c r="H452" s="43"/>
      <c r="I452" s="43"/>
      <c r="J452" s="43"/>
      <c r="K452" s="43"/>
      <c r="L452" s="43"/>
      <c r="M452" s="43"/>
      <c r="N452" s="30"/>
      <c r="O452" s="30"/>
      <c r="P452" s="30"/>
      <c r="Q452" s="30"/>
      <c r="R452" s="30"/>
      <c r="S452" s="30"/>
      <c r="T452" s="30"/>
    </row>
    <row r="453" spans="3:20" x14ac:dyDescent="0.3">
      <c r="C453" s="30"/>
      <c r="D453" s="30"/>
      <c r="E453" s="30"/>
      <c r="F453" s="30"/>
      <c r="G453" s="43"/>
      <c r="H453" s="43"/>
      <c r="I453" s="43"/>
      <c r="J453" s="43"/>
      <c r="K453" s="43"/>
      <c r="L453" s="43"/>
      <c r="M453" s="43"/>
      <c r="N453" s="30"/>
      <c r="O453" s="30"/>
      <c r="P453" s="30"/>
      <c r="Q453" s="30"/>
      <c r="R453" s="30"/>
      <c r="S453" s="30"/>
      <c r="T453" s="30"/>
    </row>
    <row r="454" spans="3:20" x14ac:dyDescent="0.3">
      <c r="C454" s="30"/>
      <c r="D454" s="30"/>
      <c r="E454" s="30"/>
      <c r="F454" s="30"/>
      <c r="G454" s="43"/>
      <c r="H454" s="43"/>
      <c r="I454" s="43"/>
      <c r="J454" s="43"/>
      <c r="K454" s="43"/>
      <c r="L454" s="43"/>
      <c r="M454" s="43"/>
      <c r="N454" s="30"/>
      <c r="O454" s="30"/>
      <c r="P454" s="30"/>
      <c r="Q454" s="30"/>
      <c r="R454" s="30"/>
      <c r="S454" s="30"/>
      <c r="T454" s="30"/>
    </row>
    <row r="455" spans="3:20" x14ac:dyDescent="0.3">
      <c r="C455" s="30"/>
      <c r="D455" s="30"/>
      <c r="E455" s="30"/>
      <c r="F455" s="30"/>
      <c r="G455" s="43"/>
      <c r="H455" s="43"/>
      <c r="I455" s="43"/>
      <c r="J455" s="43"/>
      <c r="K455" s="43"/>
      <c r="L455" s="43"/>
      <c r="M455" s="43"/>
      <c r="N455" s="30"/>
      <c r="O455" s="30"/>
      <c r="P455" s="30"/>
      <c r="Q455" s="30"/>
      <c r="R455" s="30"/>
      <c r="S455" s="30"/>
      <c r="T455" s="30"/>
    </row>
    <row r="456" spans="3:20" x14ac:dyDescent="0.3">
      <c r="C456" s="30"/>
      <c r="D456" s="30"/>
      <c r="E456" s="30"/>
      <c r="F456" s="30"/>
      <c r="G456" s="43"/>
      <c r="H456" s="43"/>
      <c r="I456" s="43"/>
      <c r="J456" s="43"/>
      <c r="K456" s="43"/>
      <c r="L456" s="43"/>
      <c r="M456" s="43"/>
      <c r="N456" s="30"/>
      <c r="O456" s="30"/>
      <c r="P456" s="30"/>
      <c r="Q456" s="30"/>
      <c r="R456" s="30"/>
      <c r="S456" s="30"/>
      <c r="T456" s="30"/>
    </row>
    <row r="457" spans="3:20" x14ac:dyDescent="0.3">
      <c r="C457" s="30"/>
      <c r="D457" s="30"/>
      <c r="E457" s="30"/>
      <c r="F457" s="30"/>
      <c r="G457" s="43"/>
      <c r="H457" s="43"/>
      <c r="I457" s="43"/>
      <c r="J457" s="43"/>
      <c r="K457" s="43"/>
      <c r="L457" s="43"/>
      <c r="M457" s="43"/>
      <c r="N457" s="30"/>
      <c r="O457" s="30"/>
      <c r="P457" s="30"/>
      <c r="Q457" s="30"/>
      <c r="R457" s="30"/>
      <c r="S457" s="30"/>
      <c r="T457" s="30"/>
    </row>
    <row r="458" spans="3:20" x14ac:dyDescent="0.3">
      <c r="C458" s="30"/>
      <c r="D458" s="30"/>
      <c r="E458" s="30"/>
      <c r="F458" s="30"/>
      <c r="G458" s="43"/>
      <c r="H458" s="43"/>
      <c r="I458" s="43"/>
      <c r="J458" s="43"/>
      <c r="K458" s="43"/>
      <c r="L458" s="43"/>
      <c r="M458" s="43"/>
      <c r="N458" s="30"/>
      <c r="O458" s="30"/>
      <c r="P458" s="30"/>
      <c r="Q458" s="30"/>
      <c r="R458" s="30"/>
      <c r="S458" s="30"/>
      <c r="T458" s="30"/>
    </row>
    <row r="459" spans="3:20" x14ac:dyDescent="0.3">
      <c r="C459" s="30"/>
      <c r="D459" s="30"/>
      <c r="E459" s="30"/>
      <c r="F459" s="30"/>
      <c r="G459" s="43"/>
      <c r="H459" s="43"/>
      <c r="I459" s="43"/>
      <c r="J459" s="43"/>
      <c r="K459" s="43"/>
      <c r="L459" s="43"/>
      <c r="M459" s="43"/>
      <c r="N459" s="30"/>
      <c r="O459" s="30"/>
      <c r="P459" s="30"/>
      <c r="Q459" s="30"/>
      <c r="R459" s="30"/>
      <c r="S459" s="30"/>
      <c r="T459" s="30"/>
    </row>
    <row r="460" spans="3:20" x14ac:dyDescent="0.3">
      <c r="C460" s="30"/>
      <c r="D460" s="30"/>
      <c r="E460" s="30"/>
      <c r="F460" s="30"/>
      <c r="G460" s="43"/>
      <c r="H460" s="43"/>
      <c r="I460" s="43"/>
      <c r="J460" s="43"/>
      <c r="K460" s="43"/>
      <c r="L460" s="43"/>
      <c r="M460" s="43"/>
      <c r="N460" s="30"/>
      <c r="O460" s="30"/>
      <c r="P460" s="30"/>
      <c r="Q460" s="30"/>
      <c r="R460" s="30"/>
      <c r="S460" s="30"/>
      <c r="T460" s="30"/>
    </row>
    <row r="461" spans="3:20" x14ac:dyDescent="0.3">
      <c r="C461" s="30"/>
      <c r="D461" s="30"/>
      <c r="E461" s="30"/>
      <c r="F461" s="30"/>
      <c r="G461" s="43"/>
      <c r="H461" s="43"/>
      <c r="I461" s="43"/>
      <c r="J461" s="43"/>
      <c r="K461" s="43"/>
      <c r="L461" s="43"/>
      <c r="M461" s="43"/>
      <c r="N461" s="30"/>
      <c r="O461" s="30"/>
      <c r="P461" s="30"/>
      <c r="Q461" s="30"/>
      <c r="R461" s="30"/>
      <c r="S461" s="30"/>
      <c r="T461" s="30"/>
    </row>
    <row r="462" spans="3:20" x14ac:dyDescent="0.3">
      <c r="C462" s="30"/>
      <c r="D462" s="30"/>
      <c r="E462" s="30"/>
      <c r="F462" s="30"/>
      <c r="G462" s="43"/>
      <c r="H462" s="43"/>
      <c r="I462" s="43"/>
      <c r="J462" s="43"/>
      <c r="K462" s="43"/>
      <c r="L462" s="43"/>
      <c r="M462" s="43"/>
      <c r="N462" s="30"/>
      <c r="O462" s="30"/>
      <c r="P462" s="30"/>
      <c r="Q462" s="30"/>
      <c r="R462" s="30"/>
      <c r="S462" s="30"/>
      <c r="T462" s="30"/>
    </row>
    <row r="463" spans="3:20" x14ac:dyDescent="0.3">
      <c r="C463" s="30"/>
      <c r="D463" s="30"/>
      <c r="E463" s="30"/>
      <c r="F463" s="30"/>
      <c r="G463" s="43"/>
      <c r="H463" s="43"/>
      <c r="I463" s="43"/>
      <c r="J463" s="43"/>
      <c r="K463" s="43"/>
      <c r="L463" s="43"/>
      <c r="M463" s="43"/>
      <c r="N463" s="30"/>
      <c r="O463" s="30"/>
      <c r="P463" s="30"/>
      <c r="Q463" s="30"/>
      <c r="R463" s="30"/>
      <c r="S463" s="30"/>
      <c r="T463" s="30"/>
    </row>
    <row r="464" spans="3:20" x14ac:dyDescent="0.3">
      <c r="C464" s="30"/>
      <c r="D464" s="30"/>
      <c r="E464" s="30"/>
      <c r="F464" s="30"/>
      <c r="G464" s="43"/>
      <c r="H464" s="43"/>
      <c r="I464" s="43"/>
      <c r="J464" s="43"/>
      <c r="K464" s="43"/>
      <c r="L464" s="43"/>
      <c r="M464" s="43"/>
      <c r="N464" s="30"/>
      <c r="O464" s="30"/>
      <c r="P464" s="30"/>
      <c r="Q464" s="30"/>
      <c r="R464" s="30"/>
      <c r="S464" s="30"/>
      <c r="T464" s="30"/>
    </row>
    <row r="465" spans="3:20" x14ac:dyDescent="0.3">
      <c r="C465" s="30"/>
      <c r="D465" s="30"/>
      <c r="E465" s="30"/>
      <c r="F465" s="30"/>
      <c r="G465" s="43"/>
      <c r="H465" s="43"/>
      <c r="I465" s="43"/>
      <c r="J465" s="43"/>
      <c r="K465" s="43"/>
      <c r="L465" s="43"/>
      <c r="M465" s="43"/>
      <c r="N465" s="30"/>
      <c r="O465" s="30"/>
      <c r="P465" s="30"/>
      <c r="Q465" s="30"/>
      <c r="R465" s="30"/>
      <c r="S465" s="30"/>
      <c r="T465" s="30"/>
    </row>
    <row r="466" spans="3:20" x14ac:dyDescent="0.3">
      <c r="C466" s="30"/>
      <c r="D466" s="30"/>
      <c r="E466" s="30"/>
      <c r="F466" s="30"/>
      <c r="G466" s="43"/>
      <c r="H466" s="43"/>
      <c r="I466" s="43"/>
      <c r="J466" s="43"/>
      <c r="K466" s="43"/>
      <c r="L466" s="43"/>
      <c r="M466" s="43"/>
      <c r="N466" s="30"/>
      <c r="O466" s="30"/>
      <c r="P466" s="30"/>
      <c r="Q466" s="30"/>
      <c r="R466" s="30"/>
      <c r="S466" s="30"/>
      <c r="T466" s="30"/>
    </row>
    <row r="467" spans="3:20" x14ac:dyDescent="0.3">
      <c r="C467" s="30"/>
      <c r="D467" s="30"/>
      <c r="E467" s="30"/>
      <c r="F467" s="30"/>
      <c r="G467" s="43"/>
      <c r="H467" s="43"/>
      <c r="I467" s="43"/>
      <c r="J467" s="43"/>
      <c r="K467" s="43"/>
      <c r="L467" s="43"/>
      <c r="M467" s="43"/>
      <c r="N467" s="30"/>
      <c r="O467" s="30"/>
      <c r="P467" s="30"/>
      <c r="Q467" s="30"/>
      <c r="R467" s="30"/>
      <c r="S467" s="30"/>
      <c r="T467" s="30"/>
    </row>
    <row r="468" spans="3:20" x14ac:dyDescent="0.3">
      <c r="C468" s="30"/>
      <c r="D468" s="30"/>
      <c r="E468" s="30"/>
      <c r="F468" s="30"/>
      <c r="G468" s="43"/>
      <c r="H468" s="43"/>
      <c r="I468" s="43"/>
      <c r="J468" s="43"/>
      <c r="K468" s="43"/>
      <c r="L468" s="43"/>
      <c r="M468" s="43"/>
      <c r="N468" s="30"/>
      <c r="O468" s="30"/>
      <c r="P468" s="30"/>
      <c r="Q468" s="30"/>
      <c r="R468" s="30"/>
      <c r="S468" s="30"/>
      <c r="T468" s="30"/>
    </row>
    <row r="469" spans="3:20" x14ac:dyDescent="0.3">
      <c r="C469" s="30"/>
      <c r="D469" s="30"/>
      <c r="E469" s="30"/>
      <c r="F469" s="30"/>
      <c r="G469" s="43"/>
      <c r="H469" s="43"/>
      <c r="I469" s="43"/>
      <c r="J469" s="43"/>
      <c r="K469" s="43"/>
      <c r="L469" s="43"/>
      <c r="M469" s="43"/>
      <c r="N469" s="30"/>
      <c r="O469" s="30"/>
      <c r="P469" s="30"/>
      <c r="Q469" s="30"/>
      <c r="R469" s="30"/>
      <c r="S469" s="30"/>
      <c r="T469" s="30"/>
    </row>
    <row r="470" spans="3:20" x14ac:dyDescent="0.3">
      <c r="C470" s="30"/>
      <c r="D470" s="30"/>
      <c r="E470" s="30"/>
      <c r="F470" s="30"/>
      <c r="G470" s="43"/>
      <c r="H470" s="43"/>
      <c r="I470" s="43"/>
      <c r="J470" s="43"/>
      <c r="K470" s="43"/>
      <c r="L470" s="43"/>
      <c r="M470" s="43"/>
      <c r="N470" s="30"/>
      <c r="O470" s="30"/>
      <c r="P470" s="30"/>
      <c r="Q470" s="30"/>
      <c r="R470" s="30"/>
      <c r="S470" s="30"/>
      <c r="T470" s="30"/>
    </row>
    <row r="471" spans="3:20" x14ac:dyDescent="0.3">
      <c r="C471" s="30"/>
      <c r="D471" s="30"/>
      <c r="E471" s="30"/>
      <c r="F471" s="30"/>
      <c r="G471" s="43"/>
      <c r="H471" s="43"/>
      <c r="I471" s="43"/>
      <c r="J471" s="43"/>
      <c r="K471" s="43"/>
      <c r="L471" s="43"/>
      <c r="M471" s="43"/>
      <c r="N471" s="30"/>
      <c r="O471" s="30"/>
      <c r="P471" s="30"/>
      <c r="Q471" s="30"/>
      <c r="R471" s="30"/>
      <c r="S471" s="30"/>
      <c r="T471" s="30"/>
    </row>
    <row r="472" spans="3:20" x14ac:dyDescent="0.3">
      <c r="C472" s="30"/>
      <c r="D472" s="30"/>
      <c r="E472" s="30"/>
      <c r="F472" s="30"/>
      <c r="G472" s="43"/>
      <c r="H472" s="43"/>
      <c r="I472" s="43"/>
      <c r="J472" s="43"/>
      <c r="K472" s="43"/>
      <c r="L472" s="43"/>
      <c r="M472" s="43"/>
      <c r="N472" s="30"/>
      <c r="O472" s="30"/>
      <c r="P472" s="30"/>
      <c r="Q472" s="30"/>
      <c r="R472" s="30"/>
      <c r="S472" s="30"/>
      <c r="T472" s="30"/>
    </row>
    <row r="473" spans="3:20" x14ac:dyDescent="0.3">
      <c r="C473" s="30"/>
      <c r="D473" s="30"/>
      <c r="E473" s="30"/>
      <c r="F473" s="30"/>
      <c r="G473" s="43"/>
      <c r="H473" s="43"/>
      <c r="I473" s="43"/>
      <c r="J473" s="43"/>
      <c r="K473" s="43"/>
      <c r="L473" s="43"/>
      <c r="M473" s="43"/>
      <c r="N473" s="30"/>
      <c r="O473" s="30"/>
      <c r="P473" s="30"/>
      <c r="Q473" s="30"/>
      <c r="R473" s="30"/>
      <c r="S473" s="30"/>
      <c r="T473" s="30"/>
    </row>
    <row r="474" spans="3:20" x14ac:dyDescent="0.3">
      <c r="C474" s="30"/>
      <c r="D474" s="30"/>
      <c r="E474" s="30"/>
      <c r="F474" s="30"/>
      <c r="G474" s="43"/>
      <c r="H474" s="43"/>
      <c r="I474" s="43"/>
      <c r="J474" s="43"/>
      <c r="K474" s="43"/>
      <c r="L474" s="43"/>
      <c r="M474" s="43"/>
      <c r="N474" s="30"/>
      <c r="O474" s="30"/>
      <c r="P474" s="30"/>
      <c r="Q474" s="30"/>
      <c r="R474" s="30"/>
      <c r="S474" s="30"/>
      <c r="T474" s="30"/>
    </row>
    <row r="475" spans="3:20" x14ac:dyDescent="0.3">
      <c r="C475" s="30"/>
      <c r="D475" s="30"/>
      <c r="E475" s="30"/>
      <c r="F475" s="30"/>
      <c r="G475" s="43"/>
      <c r="H475" s="43"/>
      <c r="I475" s="43"/>
      <c r="J475" s="43"/>
      <c r="K475" s="43"/>
      <c r="L475" s="43"/>
      <c r="M475" s="43"/>
      <c r="N475" s="30"/>
      <c r="O475" s="30"/>
      <c r="P475" s="30"/>
      <c r="Q475" s="30"/>
      <c r="R475" s="30"/>
      <c r="S475" s="30"/>
      <c r="T475" s="30"/>
    </row>
    <row r="476" spans="3:20" x14ac:dyDescent="0.3">
      <c r="C476" s="30"/>
      <c r="D476" s="30"/>
      <c r="E476" s="30"/>
      <c r="F476" s="30"/>
      <c r="G476" s="43"/>
      <c r="H476" s="43"/>
      <c r="I476" s="43"/>
      <c r="J476" s="43"/>
      <c r="K476" s="43"/>
      <c r="L476" s="43"/>
      <c r="M476" s="43"/>
      <c r="N476" s="30"/>
      <c r="O476" s="30"/>
      <c r="P476" s="30"/>
      <c r="Q476" s="30"/>
      <c r="R476" s="30"/>
      <c r="S476" s="30"/>
      <c r="T476" s="30"/>
    </row>
    <row r="477" spans="3:20" x14ac:dyDescent="0.3">
      <c r="C477" s="30"/>
      <c r="D477" s="30"/>
      <c r="E477" s="30"/>
      <c r="F477" s="30"/>
      <c r="G477" s="43"/>
      <c r="H477" s="43"/>
      <c r="I477" s="43"/>
      <c r="J477" s="43"/>
      <c r="K477" s="43"/>
      <c r="L477" s="43"/>
      <c r="M477" s="43"/>
      <c r="N477" s="30"/>
      <c r="O477" s="30"/>
      <c r="P477" s="30"/>
      <c r="Q477" s="30"/>
      <c r="R477" s="30"/>
      <c r="S477" s="30"/>
      <c r="T477" s="30"/>
    </row>
    <row r="478" spans="3:20" x14ac:dyDescent="0.3">
      <c r="C478" s="30"/>
      <c r="D478" s="30"/>
      <c r="E478" s="30"/>
      <c r="F478" s="30"/>
      <c r="G478" s="43"/>
      <c r="H478" s="43"/>
      <c r="I478" s="43"/>
      <c r="J478" s="43"/>
      <c r="K478" s="43"/>
      <c r="L478" s="43"/>
      <c r="M478" s="43"/>
      <c r="N478" s="30"/>
      <c r="O478" s="30"/>
      <c r="P478" s="30"/>
      <c r="Q478" s="30"/>
      <c r="R478" s="30"/>
      <c r="S478" s="30"/>
      <c r="T478" s="30"/>
    </row>
    <row r="479" spans="3:20" x14ac:dyDescent="0.3">
      <c r="C479" s="30"/>
      <c r="D479" s="30"/>
      <c r="E479" s="30"/>
      <c r="F479" s="30"/>
      <c r="G479" s="43"/>
      <c r="H479" s="43"/>
      <c r="I479" s="43"/>
      <c r="J479" s="43"/>
      <c r="K479" s="43"/>
      <c r="L479" s="43"/>
      <c r="M479" s="43"/>
      <c r="N479" s="30"/>
      <c r="O479" s="30"/>
      <c r="P479" s="30"/>
      <c r="Q479" s="30"/>
      <c r="R479" s="30"/>
      <c r="S479" s="30"/>
      <c r="T479" s="30"/>
    </row>
    <row r="480" spans="3:20" x14ac:dyDescent="0.3">
      <c r="C480" s="30"/>
      <c r="D480" s="30"/>
      <c r="E480" s="30"/>
      <c r="F480" s="30"/>
      <c r="G480" s="43"/>
      <c r="H480" s="43"/>
      <c r="I480" s="43"/>
      <c r="J480" s="43"/>
      <c r="K480" s="43"/>
      <c r="L480" s="43"/>
      <c r="M480" s="43"/>
      <c r="N480" s="30"/>
      <c r="O480" s="30"/>
      <c r="P480" s="30"/>
      <c r="Q480" s="30"/>
      <c r="R480" s="30"/>
      <c r="S480" s="30"/>
      <c r="T480" s="30"/>
    </row>
    <row r="481" spans="3:20" x14ac:dyDescent="0.3">
      <c r="C481" s="30"/>
      <c r="D481" s="30"/>
      <c r="E481" s="30"/>
      <c r="F481" s="30"/>
      <c r="G481" s="43"/>
      <c r="H481" s="43"/>
      <c r="I481" s="43"/>
      <c r="J481" s="43"/>
      <c r="K481" s="43"/>
      <c r="L481" s="43"/>
      <c r="M481" s="43"/>
      <c r="N481" s="30"/>
      <c r="O481" s="30"/>
      <c r="P481" s="30"/>
      <c r="Q481" s="30"/>
      <c r="R481" s="30"/>
      <c r="S481" s="30"/>
      <c r="T481" s="30"/>
    </row>
    <row r="482" spans="3:20" x14ac:dyDescent="0.3">
      <c r="C482" s="30"/>
      <c r="D482" s="30"/>
      <c r="E482" s="30"/>
      <c r="F482" s="30"/>
      <c r="G482" s="43"/>
      <c r="H482" s="43"/>
      <c r="I482" s="43"/>
      <c r="J482" s="43"/>
      <c r="K482" s="43"/>
      <c r="L482" s="43"/>
      <c r="M482" s="43"/>
      <c r="N482" s="30"/>
      <c r="O482" s="30"/>
      <c r="P482" s="30"/>
      <c r="Q482" s="30"/>
      <c r="R482" s="30"/>
      <c r="S482" s="30"/>
      <c r="T482" s="30"/>
    </row>
    <row r="483" spans="3:20" x14ac:dyDescent="0.3">
      <c r="C483" s="30"/>
      <c r="D483" s="30"/>
      <c r="E483" s="30"/>
      <c r="F483" s="30"/>
      <c r="G483" s="43"/>
      <c r="H483" s="43"/>
      <c r="I483" s="43"/>
      <c r="J483" s="43"/>
      <c r="K483" s="43"/>
      <c r="L483" s="43"/>
      <c r="M483" s="43"/>
      <c r="N483" s="30"/>
      <c r="O483" s="30"/>
      <c r="P483" s="30"/>
      <c r="Q483" s="30"/>
      <c r="R483" s="30"/>
      <c r="S483" s="30"/>
      <c r="T483" s="30"/>
    </row>
    <row r="484" spans="3:20" x14ac:dyDescent="0.3">
      <c r="C484" s="30"/>
      <c r="D484" s="30"/>
      <c r="E484" s="30"/>
      <c r="F484" s="30"/>
      <c r="G484" s="43"/>
      <c r="H484" s="43"/>
      <c r="I484" s="43"/>
      <c r="J484" s="43"/>
      <c r="K484" s="43"/>
      <c r="L484" s="43"/>
      <c r="M484" s="43"/>
      <c r="N484" s="30"/>
      <c r="O484" s="30"/>
      <c r="P484" s="30"/>
      <c r="Q484" s="30"/>
      <c r="R484" s="30"/>
      <c r="S484" s="30"/>
      <c r="T484" s="30"/>
    </row>
    <row r="485" spans="3:20" x14ac:dyDescent="0.3">
      <c r="C485" s="30"/>
      <c r="D485" s="30"/>
      <c r="E485" s="30"/>
      <c r="F485" s="30"/>
      <c r="G485" s="43"/>
      <c r="H485" s="43"/>
      <c r="I485" s="43"/>
      <c r="J485" s="43"/>
      <c r="K485" s="43"/>
      <c r="L485" s="43"/>
      <c r="M485" s="43"/>
      <c r="N485" s="30"/>
      <c r="O485" s="30"/>
      <c r="P485" s="30"/>
      <c r="Q485" s="30"/>
      <c r="R485" s="30"/>
      <c r="S485" s="30"/>
      <c r="T485" s="30"/>
    </row>
    <row r="486" spans="3:20" x14ac:dyDescent="0.3">
      <c r="C486" s="30"/>
      <c r="D486" s="30"/>
      <c r="E486" s="30"/>
      <c r="F486" s="30"/>
      <c r="G486" s="43"/>
      <c r="H486" s="43"/>
      <c r="I486" s="43"/>
      <c r="J486" s="43"/>
      <c r="K486" s="43"/>
      <c r="L486" s="43"/>
      <c r="M486" s="43"/>
      <c r="N486" s="30"/>
      <c r="O486" s="30"/>
      <c r="P486" s="30"/>
      <c r="Q486" s="30"/>
      <c r="R486" s="30"/>
      <c r="S486" s="30"/>
      <c r="T486" s="30"/>
    </row>
    <row r="487" spans="3:20" x14ac:dyDescent="0.3">
      <c r="C487" s="30"/>
      <c r="D487" s="30"/>
      <c r="E487" s="30"/>
      <c r="F487" s="30"/>
      <c r="G487" s="43"/>
      <c r="H487" s="43"/>
      <c r="I487" s="43"/>
      <c r="J487" s="43"/>
      <c r="K487" s="43"/>
      <c r="L487" s="43"/>
      <c r="M487" s="43"/>
      <c r="N487" s="30"/>
      <c r="O487" s="30"/>
      <c r="P487" s="30"/>
      <c r="Q487" s="30"/>
      <c r="R487" s="30"/>
      <c r="S487" s="30"/>
      <c r="T487" s="30"/>
    </row>
    <row r="488" spans="3:20" x14ac:dyDescent="0.3">
      <c r="C488" s="30"/>
      <c r="D488" s="30"/>
      <c r="E488" s="30"/>
      <c r="F488" s="30"/>
      <c r="G488" s="43"/>
      <c r="H488" s="43"/>
      <c r="I488" s="43"/>
      <c r="J488" s="43"/>
      <c r="K488" s="43"/>
      <c r="L488" s="43"/>
      <c r="M488" s="43"/>
      <c r="N488" s="30"/>
      <c r="O488" s="30"/>
      <c r="P488" s="30"/>
      <c r="Q488" s="30"/>
      <c r="R488" s="30"/>
      <c r="S488" s="30"/>
      <c r="T488" s="30"/>
    </row>
    <row r="489" spans="3:20" x14ac:dyDescent="0.3">
      <c r="C489" s="30"/>
      <c r="D489" s="30"/>
      <c r="E489" s="30"/>
      <c r="F489" s="30"/>
      <c r="G489" s="43"/>
      <c r="H489" s="43"/>
      <c r="I489" s="43"/>
      <c r="J489" s="43"/>
      <c r="K489" s="43"/>
      <c r="L489" s="43"/>
      <c r="M489" s="43"/>
      <c r="N489" s="30"/>
      <c r="O489" s="30"/>
      <c r="P489" s="30"/>
      <c r="Q489" s="30"/>
      <c r="R489" s="30"/>
      <c r="S489" s="30"/>
      <c r="T489" s="30"/>
    </row>
    <row r="490" spans="3:20" x14ac:dyDescent="0.3">
      <c r="C490" s="30"/>
      <c r="D490" s="30"/>
      <c r="E490" s="30"/>
      <c r="F490" s="30"/>
      <c r="G490" s="43"/>
      <c r="H490" s="43"/>
      <c r="I490" s="43"/>
      <c r="J490" s="43"/>
      <c r="K490" s="43"/>
      <c r="L490" s="43"/>
      <c r="M490" s="43"/>
      <c r="N490" s="30"/>
      <c r="O490" s="30"/>
      <c r="P490" s="30"/>
      <c r="Q490" s="30"/>
      <c r="R490" s="30"/>
      <c r="S490" s="30"/>
      <c r="T490" s="30"/>
    </row>
    <row r="491" spans="3:20" x14ac:dyDescent="0.3">
      <c r="C491" s="30"/>
      <c r="D491" s="30"/>
      <c r="E491" s="30"/>
      <c r="F491" s="30"/>
      <c r="G491" s="43"/>
      <c r="H491" s="43"/>
      <c r="I491" s="43"/>
      <c r="J491" s="43"/>
      <c r="K491" s="43"/>
      <c r="L491" s="43"/>
      <c r="M491" s="43"/>
      <c r="N491" s="30"/>
      <c r="O491" s="30"/>
      <c r="P491" s="30"/>
      <c r="Q491" s="30"/>
      <c r="R491" s="30"/>
      <c r="S491" s="30"/>
      <c r="T491" s="30"/>
    </row>
    <row r="492" spans="3:20" x14ac:dyDescent="0.3">
      <c r="C492" s="30"/>
      <c r="D492" s="30"/>
      <c r="E492" s="30"/>
      <c r="F492" s="30"/>
      <c r="G492" s="43"/>
      <c r="H492" s="43"/>
      <c r="I492" s="43"/>
      <c r="J492" s="43"/>
      <c r="K492" s="43"/>
      <c r="L492" s="43"/>
      <c r="M492" s="43"/>
      <c r="N492" s="30"/>
      <c r="O492" s="30"/>
      <c r="P492" s="30"/>
      <c r="Q492" s="30"/>
      <c r="R492" s="30"/>
      <c r="S492" s="30"/>
      <c r="T492" s="30"/>
    </row>
    <row r="493" spans="3:20" x14ac:dyDescent="0.3">
      <c r="C493" s="30"/>
      <c r="D493" s="30"/>
      <c r="E493" s="30"/>
      <c r="F493" s="30"/>
      <c r="G493" s="43"/>
      <c r="H493" s="43"/>
      <c r="I493" s="43"/>
      <c r="J493" s="43"/>
      <c r="K493" s="43"/>
      <c r="L493" s="43"/>
      <c r="M493" s="43"/>
      <c r="N493" s="30"/>
      <c r="O493" s="30"/>
      <c r="P493" s="30"/>
      <c r="Q493" s="30"/>
      <c r="R493" s="30"/>
      <c r="S493" s="30"/>
      <c r="T493" s="30"/>
    </row>
    <row r="494" spans="3:20" x14ac:dyDescent="0.3">
      <c r="C494" s="30"/>
      <c r="D494" s="30"/>
      <c r="E494" s="30"/>
      <c r="F494" s="30"/>
      <c r="G494" s="43"/>
      <c r="H494" s="43"/>
      <c r="I494" s="43"/>
      <c r="J494" s="43"/>
      <c r="K494" s="43"/>
      <c r="L494" s="43"/>
      <c r="M494" s="43"/>
      <c r="N494" s="30"/>
      <c r="O494" s="30"/>
      <c r="P494" s="30"/>
      <c r="Q494" s="30"/>
      <c r="R494" s="30"/>
      <c r="S494" s="30"/>
      <c r="T494" s="30"/>
    </row>
    <row r="495" spans="3:20" x14ac:dyDescent="0.3">
      <c r="C495" s="30"/>
      <c r="D495" s="30"/>
      <c r="E495" s="30"/>
      <c r="F495" s="30"/>
      <c r="G495" s="43"/>
      <c r="H495" s="43"/>
      <c r="I495" s="43"/>
      <c r="J495" s="43"/>
      <c r="K495" s="43"/>
      <c r="L495" s="43"/>
      <c r="M495" s="43"/>
      <c r="N495" s="30"/>
      <c r="O495" s="30"/>
      <c r="P495" s="30"/>
      <c r="Q495" s="30"/>
      <c r="R495" s="30"/>
      <c r="S495" s="30"/>
      <c r="T495" s="30"/>
    </row>
    <row r="496" spans="3:20" x14ac:dyDescent="0.3">
      <c r="C496" s="30"/>
      <c r="D496" s="30"/>
      <c r="E496" s="30"/>
      <c r="F496" s="30"/>
      <c r="G496" s="43"/>
      <c r="H496" s="43"/>
      <c r="I496" s="43"/>
      <c r="J496" s="43"/>
      <c r="K496" s="43"/>
      <c r="L496" s="43"/>
      <c r="M496" s="43"/>
      <c r="N496" s="30"/>
      <c r="O496" s="30"/>
      <c r="P496" s="30"/>
      <c r="Q496" s="30"/>
      <c r="R496" s="30"/>
      <c r="S496" s="30"/>
      <c r="T496" s="30"/>
    </row>
    <row r="497" spans="3:20" x14ac:dyDescent="0.3">
      <c r="C497" s="30"/>
      <c r="D497" s="30"/>
      <c r="E497" s="30"/>
      <c r="F497" s="30"/>
      <c r="G497" s="43"/>
      <c r="H497" s="43"/>
      <c r="I497" s="43"/>
      <c r="J497" s="43"/>
      <c r="K497" s="43"/>
      <c r="L497" s="43"/>
      <c r="M497" s="43"/>
      <c r="N497" s="30"/>
      <c r="O497" s="30"/>
      <c r="P497" s="30"/>
      <c r="Q497" s="30"/>
      <c r="R497" s="30"/>
      <c r="S497" s="30"/>
      <c r="T497" s="30"/>
    </row>
    <row r="498" spans="3:20" x14ac:dyDescent="0.3">
      <c r="C498" s="30"/>
      <c r="D498" s="30"/>
      <c r="E498" s="30"/>
      <c r="F498" s="30"/>
      <c r="G498" s="43"/>
      <c r="H498" s="43"/>
      <c r="I498" s="43"/>
      <c r="J498" s="43"/>
      <c r="K498" s="43"/>
      <c r="L498" s="43"/>
      <c r="M498" s="43"/>
      <c r="N498" s="30"/>
      <c r="O498" s="30"/>
      <c r="P498" s="30"/>
      <c r="Q498" s="30"/>
      <c r="R498" s="30"/>
      <c r="S498" s="30"/>
      <c r="T498" s="30"/>
    </row>
    <row r="499" spans="3:20" x14ac:dyDescent="0.3">
      <c r="C499" s="30"/>
      <c r="D499" s="30"/>
      <c r="E499" s="30"/>
      <c r="F499" s="30"/>
      <c r="G499" s="43"/>
      <c r="H499" s="43"/>
      <c r="I499" s="43"/>
      <c r="J499" s="43"/>
      <c r="K499" s="43"/>
      <c r="L499" s="43"/>
      <c r="M499" s="43"/>
      <c r="N499" s="30"/>
      <c r="O499" s="30"/>
      <c r="P499" s="30"/>
      <c r="Q499" s="30"/>
      <c r="R499" s="30"/>
      <c r="S499" s="30"/>
      <c r="T499" s="30"/>
    </row>
    <row r="500" spans="3:20" x14ac:dyDescent="0.3">
      <c r="C500" s="30"/>
      <c r="D500" s="30"/>
      <c r="E500" s="30"/>
      <c r="F500" s="30"/>
      <c r="G500" s="43"/>
      <c r="H500" s="43"/>
      <c r="I500" s="43"/>
      <c r="J500" s="43"/>
      <c r="K500" s="43"/>
      <c r="L500" s="43"/>
      <c r="M500" s="43"/>
      <c r="N500" s="30"/>
      <c r="O500" s="30"/>
      <c r="P500" s="30"/>
      <c r="Q500" s="30"/>
      <c r="R500" s="30"/>
      <c r="S500" s="30"/>
      <c r="T500" s="30"/>
    </row>
    <row r="501" spans="3:20" x14ac:dyDescent="0.3">
      <c r="C501" s="30"/>
      <c r="D501" s="30"/>
      <c r="E501" s="30"/>
      <c r="F501" s="30"/>
      <c r="G501" s="43"/>
      <c r="H501" s="43"/>
      <c r="I501" s="43"/>
      <c r="J501" s="43"/>
      <c r="K501" s="43"/>
      <c r="L501" s="43"/>
      <c r="M501" s="43"/>
      <c r="N501" s="30"/>
      <c r="O501" s="30"/>
      <c r="P501" s="30"/>
      <c r="Q501" s="30"/>
      <c r="R501" s="30"/>
      <c r="S501" s="30"/>
      <c r="T501" s="30"/>
    </row>
    <row r="502" spans="3:20" x14ac:dyDescent="0.3">
      <c r="C502" s="30"/>
      <c r="D502" s="30"/>
      <c r="E502" s="30"/>
      <c r="F502" s="30"/>
      <c r="G502" s="43"/>
      <c r="H502" s="43"/>
      <c r="I502" s="43"/>
      <c r="J502" s="43"/>
      <c r="K502" s="43"/>
      <c r="L502" s="43"/>
      <c r="M502" s="43"/>
      <c r="N502" s="30"/>
      <c r="O502" s="30"/>
      <c r="P502" s="30"/>
      <c r="Q502" s="30"/>
      <c r="R502" s="30"/>
      <c r="S502" s="30"/>
      <c r="T502" s="30"/>
    </row>
    <row r="503" spans="3:20" x14ac:dyDescent="0.3">
      <c r="C503" s="30"/>
      <c r="D503" s="30"/>
      <c r="E503" s="30"/>
      <c r="F503" s="30"/>
      <c r="G503" s="43"/>
      <c r="H503" s="43"/>
      <c r="I503" s="43"/>
      <c r="J503" s="43"/>
      <c r="K503" s="43"/>
      <c r="L503" s="43"/>
      <c r="M503" s="43"/>
      <c r="N503" s="30"/>
      <c r="O503" s="30"/>
      <c r="P503" s="30"/>
      <c r="Q503" s="30"/>
      <c r="R503" s="30"/>
      <c r="S503" s="30"/>
      <c r="T503" s="30"/>
    </row>
    <row r="504" spans="3:20" x14ac:dyDescent="0.3">
      <c r="C504" s="30"/>
      <c r="D504" s="30"/>
      <c r="E504" s="30"/>
      <c r="F504" s="30"/>
      <c r="G504" s="43"/>
      <c r="H504" s="43"/>
      <c r="I504" s="43"/>
      <c r="J504" s="43"/>
      <c r="K504" s="43"/>
      <c r="L504" s="43"/>
      <c r="M504" s="43"/>
      <c r="N504" s="30"/>
      <c r="O504" s="30"/>
      <c r="P504" s="30"/>
      <c r="Q504" s="30"/>
      <c r="R504" s="30"/>
      <c r="S504" s="30"/>
      <c r="T504" s="30"/>
    </row>
    <row r="505" spans="3:20" x14ac:dyDescent="0.3">
      <c r="C505" s="30"/>
      <c r="D505" s="30"/>
      <c r="E505" s="30"/>
      <c r="F505" s="30"/>
      <c r="G505" s="43"/>
      <c r="H505" s="43"/>
      <c r="I505" s="43"/>
      <c r="J505" s="43"/>
      <c r="K505" s="43"/>
      <c r="L505" s="43"/>
      <c r="M505" s="43"/>
      <c r="N505" s="30"/>
      <c r="O505" s="30"/>
      <c r="P505" s="30"/>
      <c r="Q505" s="30"/>
      <c r="R505" s="30"/>
      <c r="S505" s="30"/>
      <c r="T505" s="30"/>
    </row>
    <row r="506" spans="3:20" x14ac:dyDescent="0.3">
      <c r="C506" s="30"/>
      <c r="D506" s="30"/>
      <c r="E506" s="30"/>
      <c r="F506" s="30"/>
      <c r="G506" s="43"/>
      <c r="H506" s="43"/>
      <c r="I506" s="43"/>
      <c r="J506" s="43"/>
      <c r="K506" s="43"/>
      <c r="L506" s="43"/>
      <c r="M506" s="43"/>
      <c r="N506" s="30"/>
      <c r="O506" s="30"/>
      <c r="P506" s="30"/>
      <c r="Q506" s="30"/>
      <c r="R506" s="30"/>
      <c r="S506" s="30"/>
      <c r="T506" s="30"/>
    </row>
    <row r="507" spans="3:20" x14ac:dyDescent="0.3">
      <c r="C507" s="30"/>
      <c r="D507" s="30"/>
      <c r="E507" s="30"/>
      <c r="F507" s="30"/>
      <c r="G507" s="43"/>
      <c r="H507" s="43"/>
      <c r="I507" s="43"/>
      <c r="J507" s="43"/>
      <c r="K507" s="43"/>
      <c r="L507" s="43"/>
      <c r="M507" s="43"/>
      <c r="N507" s="30"/>
      <c r="O507" s="30"/>
      <c r="P507" s="30"/>
      <c r="Q507" s="30"/>
      <c r="R507" s="30"/>
      <c r="S507" s="30"/>
      <c r="T507" s="30"/>
    </row>
    <row r="508" spans="3:20" x14ac:dyDescent="0.3">
      <c r="C508" s="30"/>
      <c r="D508" s="30"/>
      <c r="E508" s="30"/>
      <c r="F508" s="30"/>
      <c r="G508" s="43"/>
      <c r="H508" s="43"/>
      <c r="I508" s="43"/>
      <c r="J508" s="43"/>
      <c r="K508" s="43"/>
      <c r="L508" s="43"/>
      <c r="M508" s="43"/>
      <c r="N508" s="30"/>
      <c r="O508" s="30"/>
      <c r="P508" s="30"/>
      <c r="Q508" s="30"/>
      <c r="R508" s="30"/>
      <c r="S508" s="30"/>
      <c r="T508" s="30"/>
    </row>
    <row r="509" spans="3:20" x14ac:dyDescent="0.3">
      <c r="C509" s="30"/>
      <c r="D509" s="30"/>
      <c r="E509" s="30"/>
      <c r="F509" s="30"/>
      <c r="G509" s="43"/>
      <c r="H509" s="43"/>
      <c r="I509" s="43"/>
      <c r="J509" s="43"/>
      <c r="K509" s="43"/>
      <c r="L509" s="43"/>
      <c r="M509" s="43"/>
      <c r="N509" s="30"/>
      <c r="O509" s="30"/>
      <c r="P509" s="30"/>
      <c r="Q509" s="30"/>
      <c r="R509" s="30"/>
      <c r="S509" s="30"/>
      <c r="T509" s="30"/>
    </row>
    <row r="510" spans="3:20" x14ac:dyDescent="0.3">
      <c r="C510" s="30"/>
      <c r="D510" s="30"/>
      <c r="E510" s="30"/>
      <c r="F510" s="30"/>
      <c r="G510" s="43"/>
      <c r="H510" s="43"/>
      <c r="I510" s="43"/>
      <c r="J510" s="43"/>
      <c r="K510" s="43"/>
      <c r="L510" s="43"/>
      <c r="M510" s="43"/>
      <c r="N510" s="30"/>
      <c r="O510" s="30"/>
      <c r="P510" s="30"/>
      <c r="Q510" s="30"/>
      <c r="R510" s="30"/>
      <c r="S510" s="30"/>
      <c r="T510" s="30"/>
    </row>
    <row r="511" spans="3:20" x14ac:dyDescent="0.3">
      <c r="C511" s="30"/>
      <c r="D511" s="30"/>
      <c r="E511" s="30"/>
      <c r="F511" s="30"/>
      <c r="G511" s="43"/>
      <c r="H511" s="43"/>
      <c r="I511" s="43"/>
      <c r="J511" s="43"/>
      <c r="K511" s="43"/>
      <c r="L511" s="43"/>
      <c r="M511" s="43"/>
      <c r="N511" s="30"/>
      <c r="O511" s="30"/>
      <c r="P511" s="30"/>
      <c r="Q511" s="30"/>
      <c r="R511" s="30"/>
      <c r="S511" s="30"/>
      <c r="T511" s="30"/>
    </row>
    <row r="512" spans="3:20" x14ac:dyDescent="0.3">
      <c r="C512" s="30"/>
      <c r="D512" s="30"/>
      <c r="E512" s="30"/>
      <c r="F512" s="30"/>
      <c r="G512" s="43"/>
      <c r="H512" s="43"/>
      <c r="I512" s="43"/>
      <c r="J512" s="43"/>
      <c r="K512" s="43"/>
      <c r="L512" s="43"/>
      <c r="M512" s="43"/>
      <c r="N512" s="30"/>
      <c r="O512" s="30"/>
      <c r="P512" s="30"/>
      <c r="Q512" s="30"/>
      <c r="R512" s="30"/>
      <c r="S512" s="30"/>
      <c r="T512" s="30"/>
    </row>
    <row r="513" spans="3:20" x14ac:dyDescent="0.3">
      <c r="C513" s="30"/>
      <c r="D513" s="30"/>
      <c r="E513" s="30"/>
      <c r="F513" s="30"/>
      <c r="G513" s="43"/>
      <c r="H513" s="43"/>
      <c r="I513" s="43"/>
      <c r="J513" s="43"/>
      <c r="K513" s="43"/>
      <c r="L513" s="43"/>
      <c r="M513" s="43"/>
      <c r="N513" s="30"/>
      <c r="O513" s="30"/>
      <c r="P513" s="30"/>
      <c r="Q513" s="30"/>
      <c r="R513" s="30"/>
      <c r="S513" s="30"/>
      <c r="T513" s="30"/>
    </row>
    <row r="514" spans="3:20" x14ac:dyDescent="0.3">
      <c r="C514" s="30"/>
      <c r="D514" s="30"/>
      <c r="E514" s="30"/>
      <c r="F514" s="30"/>
      <c r="G514" s="43"/>
      <c r="H514" s="43"/>
      <c r="I514" s="43"/>
      <c r="J514" s="43"/>
      <c r="K514" s="43"/>
      <c r="L514" s="43"/>
      <c r="M514" s="43"/>
      <c r="N514" s="30"/>
      <c r="O514" s="30"/>
      <c r="P514" s="30"/>
      <c r="Q514" s="30"/>
      <c r="R514" s="30"/>
      <c r="S514" s="30"/>
      <c r="T514" s="30"/>
    </row>
    <row r="515" spans="3:20" x14ac:dyDescent="0.3">
      <c r="C515" s="30"/>
      <c r="D515" s="30"/>
      <c r="E515" s="30"/>
      <c r="F515" s="30"/>
      <c r="G515" s="43"/>
      <c r="H515" s="43"/>
      <c r="I515" s="43"/>
      <c r="J515" s="43"/>
      <c r="K515" s="43"/>
      <c r="L515" s="43"/>
      <c r="M515" s="43"/>
      <c r="N515" s="30"/>
      <c r="O515" s="30"/>
      <c r="P515" s="30"/>
      <c r="Q515" s="30"/>
      <c r="R515" s="30"/>
      <c r="S515" s="30"/>
      <c r="T515" s="30"/>
    </row>
    <row r="516" spans="3:20" x14ac:dyDescent="0.3">
      <c r="C516" s="30"/>
      <c r="D516" s="30"/>
      <c r="E516" s="30"/>
      <c r="F516" s="30"/>
      <c r="G516" s="43"/>
      <c r="H516" s="43"/>
      <c r="I516" s="43"/>
      <c r="J516" s="43"/>
      <c r="K516" s="43"/>
      <c r="L516" s="43"/>
      <c r="M516" s="43"/>
      <c r="N516" s="30"/>
      <c r="O516" s="30"/>
      <c r="P516" s="30"/>
      <c r="Q516" s="30"/>
      <c r="R516" s="30"/>
      <c r="S516" s="30"/>
      <c r="T516" s="30"/>
    </row>
    <row r="517" spans="3:20" x14ac:dyDescent="0.3">
      <c r="C517" s="30"/>
      <c r="D517" s="30"/>
      <c r="E517" s="30"/>
      <c r="F517" s="30"/>
      <c r="G517" s="43"/>
      <c r="H517" s="43"/>
      <c r="I517" s="43"/>
      <c r="J517" s="43"/>
      <c r="K517" s="43"/>
      <c r="L517" s="43"/>
      <c r="M517" s="43"/>
      <c r="N517" s="30"/>
      <c r="O517" s="30"/>
      <c r="P517" s="30"/>
      <c r="Q517" s="30"/>
      <c r="R517" s="30"/>
      <c r="S517" s="30"/>
      <c r="T517" s="30"/>
    </row>
    <row r="518" spans="3:20" x14ac:dyDescent="0.3">
      <c r="C518" s="30"/>
      <c r="D518" s="30"/>
      <c r="E518" s="30"/>
      <c r="F518" s="30"/>
      <c r="G518" s="43"/>
      <c r="H518" s="43"/>
      <c r="I518" s="43"/>
      <c r="J518" s="43"/>
      <c r="K518" s="43"/>
      <c r="L518" s="43"/>
      <c r="M518" s="43"/>
      <c r="N518" s="30"/>
      <c r="O518" s="30"/>
      <c r="P518" s="30"/>
      <c r="Q518" s="30"/>
      <c r="R518" s="30"/>
      <c r="S518" s="30"/>
      <c r="T518" s="30"/>
    </row>
    <row r="519" spans="3:20" x14ac:dyDescent="0.3">
      <c r="C519" s="30"/>
      <c r="D519" s="30"/>
      <c r="E519" s="30"/>
      <c r="F519" s="30"/>
      <c r="G519" s="43"/>
      <c r="H519" s="43"/>
      <c r="I519" s="43"/>
      <c r="J519" s="43"/>
      <c r="K519" s="43"/>
      <c r="L519" s="43"/>
      <c r="M519" s="43"/>
      <c r="N519" s="30"/>
      <c r="O519" s="30"/>
      <c r="P519" s="30"/>
      <c r="Q519" s="30"/>
      <c r="R519" s="30"/>
      <c r="S519" s="30"/>
      <c r="T519" s="30"/>
    </row>
    <row r="520" spans="3:20" x14ac:dyDescent="0.3">
      <c r="C520" s="30"/>
      <c r="D520" s="30"/>
      <c r="E520" s="30"/>
      <c r="F520" s="30"/>
      <c r="G520" s="43"/>
      <c r="H520" s="43"/>
      <c r="I520" s="43"/>
      <c r="J520" s="43"/>
      <c r="K520" s="43"/>
      <c r="L520" s="43"/>
      <c r="M520" s="43"/>
      <c r="N520" s="30"/>
      <c r="O520" s="30"/>
      <c r="P520" s="30"/>
      <c r="Q520" s="30"/>
      <c r="R520" s="30"/>
      <c r="S520" s="30"/>
      <c r="T520" s="30"/>
    </row>
    <row r="521" spans="3:20" x14ac:dyDescent="0.3">
      <c r="C521" s="30"/>
      <c r="D521" s="30"/>
      <c r="E521" s="30"/>
      <c r="F521" s="30"/>
      <c r="G521" s="43"/>
      <c r="H521" s="43"/>
      <c r="I521" s="43"/>
      <c r="J521" s="43"/>
      <c r="K521" s="43"/>
      <c r="L521" s="43"/>
      <c r="M521" s="43"/>
      <c r="N521" s="30"/>
      <c r="O521" s="30"/>
      <c r="P521" s="30"/>
      <c r="Q521" s="30"/>
      <c r="R521" s="30"/>
      <c r="S521" s="30"/>
      <c r="T521" s="30"/>
    </row>
    <row r="522" spans="3:20" x14ac:dyDescent="0.3">
      <c r="C522" s="30"/>
      <c r="D522" s="30"/>
      <c r="E522" s="30"/>
      <c r="F522" s="30"/>
      <c r="G522" s="43"/>
      <c r="H522" s="43"/>
      <c r="I522" s="43"/>
      <c r="J522" s="43"/>
      <c r="K522" s="43"/>
      <c r="L522" s="43"/>
      <c r="M522" s="43"/>
      <c r="N522" s="30"/>
      <c r="O522" s="30"/>
      <c r="P522" s="30"/>
      <c r="Q522" s="30"/>
      <c r="R522" s="30"/>
      <c r="S522" s="30"/>
      <c r="T522" s="30"/>
    </row>
    <row r="523" spans="3:20" x14ac:dyDescent="0.3">
      <c r="C523" s="30"/>
      <c r="D523" s="30"/>
      <c r="E523" s="30"/>
      <c r="F523" s="30"/>
      <c r="G523" s="43"/>
      <c r="H523" s="43"/>
      <c r="I523" s="43"/>
      <c r="J523" s="43"/>
      <c r="K523" s="43"/>
      <c r="L523" s="43"/>
      <c r="M523" s="43"/>
      <c r="N523" s="30"/>
      <c r="O523" s="30"/>
      <c r="P523" s="30"/>
      <c r="Q523" s="30"/>
      <c r="R523" s="30"/>
      <c r="S523" s="30"/>
      <c r="T523" s="30"/>
    </row>
    <row r="524" spans="3:20" x14ac:dyDescent="0.3">
      <c r="C524" s="30"/>
      <c r="D524" s="30"/>
      <c r="E524" s="30"/>
      <c r="F524" s="30"/>
      <c r="G524" s="43"/>
      <c r="H524" s="43"/>
      <c r="I524" s="43"/>
      <c r="J524" s="43"/>
      <c r="K524" s="43"/>
      <c r="L524" s="43"/>
      <c r="M524" s="43"/>
      <c r="N524" s="30"/>
      <c r="O524" s="30"/>
      <c r="P524" s="30"/>
      <c r="Q524" s="30"/>
      <c r="R524" s="30"/>
      <c r="S524" s="30"/>
      <c r="T524" s="30"/>
    </row>
    <row r="525" spans="3:20" x14ac:dyDescent="0.3">
      <c r="C525" s="30"/>
      <c r="D525" s="30"/>
      <c r="E525" s="30"/>
      <c r="F525" s="30"/>
      <c r="G525" s="43"/>
      <c r="H525" s="43"/>
      <c r="I525" s="43"/>
      <c r="J525" s="43"/>
      <c r="K525" s="43"/>
      <c r="L525" s="43"/>
      <c r="M525" s="43"/>
      <c r="N525" s="30"/>
      <c r="O525" s="30"/>
      <c r="P525" s="30"/>
      <c r="Q525" s="30"/>
      <c r="R525" s="30"/>
      <c r="S525" s="30"/>
      <c r="T525" s="30"/>
    </row>
    <row r="526" spans="3:20" x14ac:dyDescent="0.3">
      <c r="C526" s="30"/>
      <c r="D526" s="30"/>
      <c r="E526" s="30"/>
      <c r="F526" s="30"/>
      <c r="G526" s="43"/>
      <c r="H526" s="43"/>
      <c r="I526" s="43"/>
      <c r="J526" s="43"/>
      <c r="K526" s="43"/>
      <c r="L526" s="43"/>
      <c r="M526" s="43"/>
      <c r="N526" s="30"/>
      <c r="O526" s="30"/>
      <c r="P526" s="30"/>
      <c r="Q526" s="30"/>
      <c r="R526" s="30"/>
      <c r="S526" s="30"/>
      <c r="T526" s="30"/>
    </row>
    <row r="527" spans="3:20" x14ac:dyDescent="0.3">
      <c r="C527" s="30"/>
      <c r="D527" s="30"/>
      <c r="E527" s="30"/>
      <c r="F527" s="30"/>
      <c r="G527" s="43"/>
      <c r="H527" s="43"/>
      <c r="I527" s="43"/>
      <c r="J527" s="43"/>
      <c r="K527" s="43"/>
      <c r="L527" s="43"/>
      <c r="M527" s="43"/>
      <c r="N527" s="30"/>
      <c r="O527" s="30"/>
      <c r="P527" s="30"/>
      <c r="Q527" s="30"/>
      <c r="R527" s="30"/>
      <c r="S527" s="30"/>
      <c r="T527" s="30"/>
    </row>
    <row r="528" spans="3:20" x14ac:dyDescent="0.3">
      <c r="C528" s="30"/>
      <c r="D528" s="30"/>
      <c r="E528" s="30"/>
      <c r="F528" s="30"/>
      <c r="G528" s="43"/>
      <c r="H528" s="43"/>
      <c r="I528" s="43"/>
      <c r="J528" s="43"/>
      <c r="K528" s="43"/>
      <c r="L528" s="43"/>
      <c r="M528" s="43"/>
      <c r="N528" s="30"/>
      <c r="O528" s="30"/>
      <c r="P528" s="30"/>
      <c r="Q528" s="30"/>
      <c r="R528" s="30"/>
      <c r="S528" s="30"/>
      <c r="T528" s="30"/>
    </row>
    <row r="529" spans="3:20" x14ac:dyDescent="0.3">
      <c r="C529" s="30"/>
      <c r="D529" s="30"/>
      <c r="E529" s="30"/>
      <c r="F529" s="30"/>
      <c r="G529" s="43"/>
      <c r="H529" s="43"/>
      <c r="I529" s="43"/>
      <c r="J529" s="43"/>
      <c r="K529" s="43"/>
      <c r="L529" s="43"/>
      <c r="M529" s="43"/>
      <c r="N529" s="30"/>
      <c r="O529" s="30"/>
      <c r="P529" s="30"/>
      <c r="Q529" s="30"/>
      <c r="R529" s="30"/>
      <c r="S529" s="30"/>
      <c r="T529" s="30"/>
    </row>
    <row r="530" spans="3:20" x14ac:dyDescent="0.3">
      <c r="C530" s="30"/>
      <c r="D530" s="30"/>
      <c r="E530" s="30"/>
      <c r="F530" s="30"/>
      <c r="G530" s="43"/>
      <c r="H530" s="43"/>
      <c r="I530" s="43"/>
      <c r="J530" s="43"/>
      <c r="K530" s="43"/>
      <c r="L530" s="43"/>
      <c r="M530" s="43"/>
      <c r="N530" s="30"/>
      <c r="O530" s="30"/>
      <c r="P530" s="30"/>
      <c r="Q530" s="30"/>
      <c r="R530" s="30"/>
      <c r="S530" s="30"/>
      <c r="T530" s="30"/>
    </row>
    <row r="531" spans="3:20" x14ac:dyDescent="0.3">
      <c r="C531" s="30"/>
      <c r="D531" s="30"/>
      <c r="E531" s="30"/>
      <c r="F531" s="30"/>
      <c r="G531" s="43"/>
      <c r="H531" s="43"/>
      <c r="I531" s="43"/>
      <c r="J531" s="43"/>
      <c r="K531" s="43"/>
      <c r="L531" s="43"/>
      <c r="M531" s="43"/>
      <c r="N531" s="30"/>
      <c r="O531" s="30"/>
      <c r="P531" s="30"/>
      <c r="Q531" s="30"/>
      <c r="R531" s="30"/>
      <c r="S531" s="30"/>
      <c r="T531" s="30"/>
    </row>
    <row r="532" spans="3:20" x14ac:dyDescent="0.3">
      <c r="C532" s="30"/>
      <c r="D532" s="30"/>
      <c r="E532" s="30"/>
      <c r="F532" s="30"/>
      <c r="G532" s="43"/>
      <c r="H532" s="43"/>
      <c r="I532" s="43"/>
      <c r="J532" s="43"/>
      <c r="K532" s="43"/>
      <c r="L532" s="43"/>
      <c r="M532" s="43"/>
      <c r="N532" s="30"/>
      <c r="O532" s="30"/>
      <c r="P532" s="30"/>
      <c r="Q532" s="30"/>
      <c r="R532" s="30"/>
      <c r="S532" s="30"/>
      <c r="T532" s="30"/>
    </row>
    <row r="533" spans="3:20" x14ac:dyDescent="0.3">
      <c r="C533" s="30"/>
      <c r="D533" s="30"/>
      <c r="E533" s="30"/>
      <c r="F533" s="30"/>
      <c r="G533" s="43"/>
      <c r="H533" s="43"/>
      <c r="I533" s="43"/>
      <c r="J533" s="43"/>
      <c r="K533" s="43"/>
      <c r="L533" s="43"/>
      <c r="M533" s="43"/>
      <c r="N533" s="30"/>
      <c r="O533" s="30"/>
      <c r="P533" s="30"/>
      <c r="Q533" s="30"/>
      <c r="R533" s="30"/>
      <c r="S533" s="30"/>
      <c r="T533" s="30"/>
    </row>
    <row r="534" spans="3:20" x14ac:dyDescent="0.3">
      <c r="C534" s="30"/>
      <c r="D534" s="30"/>
      <c r="E534" s="30"/>
      <c r="F534" s="30"/>
      <c r="G534" s="43"/>
      <c r="H534" s="43"/>
      <c r="I534" s="43"/>
      <c r="J534" s="43"/>
      <c r="K534" s="43"/>
      <c r="L534" s="43"/>
      <c r="M534" s="43"/>
      <c r="N534" s="30"/>
      <c r="O534" s="30"/>
      <c r="P534" s="30"/>
      <c r="Q534" s="30"/>
      <c r="R534" s="30"/>
      <c r="S534" s="30"/>
      <c r="T534" s="30"/>
    </row>
    <row r="535" spans="3:20" x14ac:dyDescent="0.3">
      <c r="C535" s="30"/>
      <c r="D535" s="30"/>
      <c r="E535" s="30"/>
      <c r="F535" s="30"/>
      <c r="G535" s="43"/>
      <c r="H535" s="43"/>
      <c r="I535" s="43"/>
      <c r="J535" s="43"/>
      <c r="K535" s="43"/>
      <c r="L535" s="43"/>
      <c r="M535" s="43"/>
      <c r="N535" s="30"/>
      <c r="O535" s="30"/>
      <c r="P535" s="30"/>
      <c r="Q535" s="30"/>
      <c r="R535" s="30"/>
      <c r="S535" s="30"/>
      <c r="T535" s="30"/>
    </row>
    <row r="536" spans="3:20" x14ac:dyDescent="0.3">
      <c r="C536" s="30"/>
      <c r="D536" s="30"/>
      <c r="E536" s="30"/>
      <c r="F536" s="30"/>
      <c r="G536" s="43"/>
      <c r="H536" s="43"/>
      <c r="I536" s="43"/>
      <c r="J536" s="43"/>
      <c r="K536" s="43"/>
      <c r="L536" s="43"/>
      <c r="M536" s="43"/>
      <c r="N536" s="30"/>
      <c r="O536" s="30"/>
      <c r="P536" s="30"/>
      <c r="Q536" s="30"/>
      <c r="R536" s="30"/>
      <c r="S536" s="30"/>
      <c r="T536" s="30"/>
    </row>
    <row r="537" spans="3:20" x14ac:dyDescent="0.3">
      <c r="C537" s="30"/>
      <c r="D537" s="30"/>
      <c r="E537" s="30"/>
      <c r="F537" s="30"/>
      <c r="G537" s="43"/>
      <c r="H537" s="43"/>
      <c r="I537" s="43"/>
      <c r="J537" s="43"/>
      <c r="K537" s="43"/>
      <c r="L537" s="43"/>
      <c r="M537" s="43"/>
      <c r="N537" s="30"/>
      <c r="O537" s="30"/>
      <c r="P537" s="30"/>
      <c r="Q537" s="30"/>
      <c r="R537" s="30"/>
      <c r="S537" s="30"/>
      <c r="T537" s="30"/>
    </row>
    <row r="538" spans="3:20" x14ac:dyDescent="0.3">
      <c r="C538" s="30"/>
      <c r="D538" s="30"/>
      <c r="E538" s="30"/>
      <c r="F538" s="30"/>
      <c r="G538" s="43"/>
      <c r="H538" s="43"/>
      <c r="I538" s="43"/>
      <c r="J538" s="43"/>
      <c r="K538" s="43"/>
      <c r="L538" s="43"/>
      <c r="M538" s="43"/>
      <c r="N538" s="30"/>
      <c r="O538" s="30"/>
      <c r="P538" s="30"/>
      <c r="Q538" s="30"/>
      <c r="R538" s="30"/>
      <c r="S538" s="30"/>
      <c r="T538" s="30"/>
    </row>
    <row r="539" spans="3:20" x14ac:dyDescent="0.3">
      <c r="C539" s="30"/>
      <c r="D539" s="30"/>
      <c r="E539" s="30"/>
      <c r="F539" s="30"/>
      <c r="G539" s="43"/>
      <c r="H539" s="43"/>
      <c r="I539" s="43"/>
      <c r="J539" s="43"/>
      <c r="K539" s="43"/>
      <c r="L539" s="43"/>
      <c r="M539" s="43"/>
      <c r="N539" s="30"/>
      <c r="O539" s="30"/>
      <c r="P539" s="30"/>
      <c r="Q539" s="30"/>
      <c r="R539" s="30"/>
      <c r="S539" s="30"/>
      <c r="T539" s="30"/>
    </row>
    <row r="540" spans="3:20" x14ac:dyDescent="0.3">
      <c r="C540" s="30"/>
      <c r="D540" s="30"/>
      <c r="E540" s="30"/>
      <c r="F540" s="30"/>
      <c r="G540" s="43"/>
      <c r="H540" s="43"/>
      <c r="I540" s="43"/>
      <c r="J540" s="43"/>
      <c r="K540" s="43"/>
      <c r="L540" s="43"/>
      <c r="M540" s="43"/>
      <c r="N540" s="30"/>
      <c r="O540" s="30"/>
      <c r="P540" s="30"/>
      <c r="Q540" s="30"/>
      <c r="R540" s="30"/>
      <c r="S540" s="30"/>
      <c r="T540" s="30"/>
    </row>
    <row r="541" spans="3:20" x14ac:dyDescent="0.3">
      <c r="C541" s="30"/>
      <c r="D541" s="30"/>
      <c r="E541" s="30"/>
      <c r="F541" s="30"/>
      <c r="G541" s="43"/>
      <c r="H541" s="43"/>
      <c r="I541" s="43"/>
      <c r="J541" s="43"/>
      <c r="K541" s="43"/>
      <c r="L541" s="43"/>
      <c r="M541" s="43"/>
      <c r="N541" s="30"/>
      <c r="O541" s="30"/>
      <c r="P541" s="30"/>
      <c r="Q541" s="30"/>
      <c r="R541" s="30"/>
      <c r="S541" s="30"/>
      <c r="T541" s="30"/>
    </row>
    <row r="542" spans="3:20" x14ac:dyDescent="0.3">
      <c r="C542" s="30"/>
      <c r="D542" s="30"/>
      <c r="E542" s="30"/>
      <c r="F542" s="30"/>
      <c r="G542" s="43"/>
      <c r="H542" s="43"/>
      <c r="I542" s="43"/>
      <c r="J542" s="43"/>
      <c r="K542" s="43"/>
      <c r="L542" s="43"/>
      <c r="M542" s="43"/>
      <c r="N542" s="30"/>
      <c r="O542" s="30"/>
      <c r="P542" s="30"/>
      <c r="Q542" s="30"/>
      <c r="R542" s="30"/>
      <c r="S542" s="30"/>
      <c r="T542" s="30"/>
    </row>
    <row r="543" spans="3:20" x14ac:dyDescent="0.3">
      <c r="C543" s="30"/>
      <c r="D543" s="30"/>
      <c r="E543" s="30"/>
      <c r="F543" s="30"/>
      <c r="G543" s="43"/>
      <c r="H543" s="43"/>
      <c r="I543" s="43"/>
      <c r="J543" s="43"/>
      <c r="K543" s="43"/>
      <c r="L543" s="43"/>
      <c r="M543" s="43"/>
      <c r="N543" s="30"/>
      <c r="O543" s="30"/>
      <c r="P543" s="30"/>
      <c r="Q543" s="30"/>
      <c r="R543" s="30"/>
      <c r="S543" s="30"/>
      <c r="T543" s="30"/>
    </row>
    <row r="544" spans="3:20" x14ac:dyDescent="0.3">
      <c r="C544" s="30"/>
      <c r="D544" s="30"/>
      <c r="E544" s="30"/>
      <c r="F544" s="30"/>
      <c r="G544" s="43"/>
      <c r="H544" s="43"/>
      <c r="I544" s="43"/>
      <c r="J544" s="43"/>
      <c r="K544" s="43"/>
      <c r="L544" s="43"/>
      <c r="M544" s="43"/>
      <c r="N544" s="30"/>
      <c r="O544" s="30"/>
      <c r="P544" s="30"/>
      <c r="Q544" s="30"/>
      <c r="R544" s="30"/>
      <c r="S544" s="30"/>
      <c r="T544" s="30"/>
    </row>
    <row r="545" spans="3:20" x14ac:dyDescent="0.3">
      <c r="C545" s="30"/>
      <c r="D545" s="30"/>
      <c r="E545" s="30"/>
      <c r="F545" s="30"/>
      <c r="G545" s="43"/>
      <c r="H545" s="43"/>
      <c r="I545" s="43"/>
      <c r="J545" s="43"/>
      <c r="K545" s="43"/>
      <c r="L545" s="43"/>
      <c r="M545" s="43"/>
      <c r="N545" s="30"/>
      <c r="O545" s="30"/>
      <c r="P545" s="30"/>
      <c r="Q545" s="30"/>
      <c r="R545" s="30"/>
      <c r="S545" s="30"/>
      <c r="T545" s="30"/>
    </row>
    <row r="546" spans="3:20" x14ac:dyDescent="0.3">
      <c r="C546" s="30"/>
      <c r="D546" s="30"/>
      <c r="E546" s="30"/>
      <c r="F546" s="30"/>
      <c r="G546" s="43"/>
      <c r="H546" s="43"/>
      <c r="I546" s="43"/>
      <c r="J546" s="43"/>
      <c r="K546" s="43"/>
      <c r="L546" s="43"/>
      <c r="M546" s="43"/>
      <c r="N546" s="30"/>
      <c r="O546" s="30"/>
      <c r="P546" s="30"/>
      <c r="Q546" s="30"/>
      <c r="R546" s="30"/>
      <c r="S546" s="30"/>
      <c r="T546" s="30"/>
    </row>
    <row r="547" spans="3:20" x14ac:dyDescent="0.3">
      <c r="C547" s="30"/>
      <c r="D547" s="30"/>
      <c r="E547" s="30"/>
      <c r="F547" s="30"/>
      <c r="G547" s="43"/>
      <c r="H547" s="43"/>
      <c r="I547" s="43"/>
      <c r="J547" s="43"/>
      <c r="K547" s="43"/>
      <c r="L547" s="43"/>
      <c r="M547" s="43"/>
      <c r="N547" s="30"/>
      <c r="O547" s="30"/>
      <c r="P547" s="30"/>
      <c r="Q547" s="30"/>
      <c r="R547" s="30"/>
      <c r="S547" s="30"/>
      <c r="T547" s="30"/>
    </row>
    <row r="548" spans="3:20" x14ac:dyDescent="0.3">
      <c r="C548" s="30"/>
      <c r="D548" s="30"/>
      <c r="E548" s="30"/>
      <c r="F548" s="30"/>
      <c r="G548" s="43"/>
      <c r="H548" s="43"/>
      <c r="I548" s="43"/>
      <c r="J548" s="43"/>
      <c r="K548" s="43"/>
      <c r="L548" s="43"/>
      <c r="M548" s="43"/>
      <c r="N548" s="30"/>
      <c r="O548" s="30"/>
      <c r="P548" s="30"/>
      <c r="Q548" s="30"/>
      <c r="R548" s="30"/>
      <c r="S548" s="30"/>
      <c r="T548" s="30"/>
    </row>
    <row r="549" spans="3:20" x14ac:dyDescent="0.3">
      <c r="C549" s="30"/>
      <c r="D549" s="30"/>
      <c r="E549" s="30"/>
      <c r="F549" s="30"/>
      <c r="G549" s="43"/>
      <c r="H549" s="43"/>
      <c r="I549" s="43"/>
      <c r="J549" s="43"/>
      <c r="K549" s="43"/>
      <c r="L549" s="43"/>
      <c r="M549" s="43"/>
      <c r="N549" s="30"/>
      <c r="O549" s="30"/>
      <c r="P549" s="30"/>
      <c r="Q549" s="30"/>
      <c r="R549" s="30"/>
      <c r="S549" s="30"/>
      <c r="T549" s="30"/>
    </row>
    <row r="550" spans="3:20" x14ac:dyDescent="0.3">
      <c r="C550" s="30"/>
      <c r="D550" s="30"/>
      <c r="E550" s="30"/>
      <c r="F550" s="30"/>
      <c r="G550" s="43"/>
      <c r="H550" s="43"/>
      <c r="I550" s="43"/>
      <c r="J550" s="43"/>
      <c r="K550" s="43"/>
      <c r="L550" s="43"/>
      <c r="M550" s="43"/>
      <c r="N550" s="30"/>
      <c r="O550" s="30"/>
      <c r="P550" s="30"/>
      <c r="Q550" s="30"/>
      <c r="R550" s="30"/>
      <c r="S550" s="30"/>
      <c r="T550" s="30"/>
    </row>
    <row r="551" spans="3:20" x14ac:dyDescent="0.3">
      <c r="C551" s="30"/>
      <c r="D551" s="30"/>
      <c r="E551" s="30"/>
      <c r="F551" s="30"/>
      <c r="G551" s="43"/>
      <c r="H551" s="43"/>
      <c r="I551" s="43"/>
      <c r="J551" s="43"/>
      <c r="K551" s="43"/>
      <c r="L551" s="43"/>
      <c r="M551" s="43"/>
      <c r="N551" s="30"/>
      <c r="O551" s="30"/>
      <c r="P551" s="30"/>
      <c r="Q551" s="30"/>
      <c r="R551" s="30"/>
      <c r="S551" s="30"/>
      <c r="T551" s="30"/>
    </row>
    <row r="552" spans="3:20" x14ac:dyDescent="0.3">
      <c r="C552" s="30"/>
      <c r="D552" s="30"/>
      <c r="E552" s="30"/>
      <c r="F552" s="30"/>
      <c r="G552" s="43"/>
      <c r="H552" s="43"/>
      <c r="I552" s="43"/>
      <c r="J552" s="43"/>
      <c r="K552" s="43"/>
      <c r="L552" s="43"/>
      <c r="M552" s="43"/>
      <c r="N552" s="30"/>
      <c r="O552" s="30"/>
      <c r="P552" s="30"/>
      <c r="Q552" s="30"/>
      <c r="R552" s="30"/>
      <c r="S552" s="30"/>
      <c r="T552" s="30"/>
    </row>
    <row r="553" spans="3:20" x14ac:dyDescent="0.3">
      <c r="C553" s="30"/>
      <c r="D553" s="30"/>
      <c r="E553" s="30"/>
      <c r="F553" s="30"/>
      <c r="G553" s="43"/>
      <c r="H553" s="43"/>
      <c r="I553" s="43"/>
      <c r="J553" s="43"/>
      <c r="K553" s="43"/>
      <c r="L553" s="43"/>
      <c r="M553" s="43"/>
      <c r="N553" s="30"/>
      <c r="O553" s="30"/>
      <c r="P553" s="30"/>
      <c r="Q553" s="30"/>
      <c r="R553" s="30"/>
      <c r="S553" s="30"/>
      <c r="T553" s="30"/>
    </row>
    <row r="554" spans="3:20" x14ac:dyDescent="0.3">
      <c r="C554" s="30"/>
      <c r="D554" s="30"/>
      <c r="E554" s="30"/>
      <c r="F554" s="30"/>
      <c r="G554" s="43"/>
      <c r="H554" s="43"/>
      <c r="I554" s="43"/>
      <c r="J554" s="43"/>
      <c r="K554" s="43"/>
      <c r="L554" s="43"/>
      <c r="M554" s="43"/>
      <c r="N554" s="30"/>
      <c r="O554" s="30"/>
      <c r="P554" s="30"/>
      <c r="Q554" s="30"/>
      <c r="R554" s="30"/>
      <c r="S554" s="30"/>
      <c r="T554" s="30"/>
    </row>
    <row r="555" spans="3:20" x14ac:dyDescent="0.3">
      <c r="C555" s="30"/>
      <c r="D555" s="30"/>
      <c r="E555" s="30"/>
      <c r="F555" s="30"/>
      <c r="G555" s="43"/>
      <c r="H555" s="43"/>
      <c r="I555" s="43"/>
      <c r="J555" s="43"/>
      <c r="K555" s="43"/>
      <c r="L555" s="43"/>
      <c r="M555" s="43"/>
      <c r="N555" s="30"/>
      <c r="O555" s="30"/>
      <c r="P555" s="30"/>
      <c r="Q555" s="30"/>
      <c r="R555" s="30"/>
      <c r="S555" s="30"/>
      <c r="T555" s="30"/>
    </row>
    <row r="556" spans="3:20" x14ac:dyDescent="0.3">
      <c r="C556" s="30"/>
      <c r="D556" s="30"/>
      <c r="E556" s="30"/>
      <c r="F556" s="30"/>
      <c r="G556" s="43"/>
      <c r="H556" s="43"/>
      <c r="I556" s="43"/>
      <c r="J556" s="43"/>
      <c r="K556" s="43"/>
      <c r="L556" s="43"/>
      <c r="M556" s="43"/>
      <c r="N556" s="30"/>
      <c r="O556" s="30"/>
      <c r="P556" s="30"/>
      <c r="Q556" s="30"/>
      <c r="R556" s="30"/>
      <c r="S556" s="30"/>
      <c r="T556" s="30"/>
    </row>
    <row r="557" spans="3:20" x14ac:dyDescent="0.3">
      <c r="C557" s="30"/>
      <c r="D557" s="30"/>
      <c r="E557" s="30"/>
      <c r="F557" s="30"/>
      <c r="G557" s="43"/>
      <c r="H557" s="43"/>
      <c r="I557" s="43"/>
      <c r="J557" s="43"/>
      <c r="K557" s="43"/>
      <c r="L557" s="43"/>
      <c r="M557" s="43"/>
      <c r="N557" s="30"/>
      <c r="O557" s="30"/>
      <c r="P557" s="30"/>
      <c r="Q557" s="30"/>
      <c r="R557" s="30"/>
      <c r="S557" s="30"/>
      <c r="T557" s="30"/>
    </row>
    <row r="558" spans="3:20" x14ac:dyDescent="0.3">
      <c r="C558" s="30"/>
      <c r="D558" s="30"/>
      <c r="E558" s="30"/>
      <c r="F558" s="30"/>
      <c r="G558" s="43"/>
      <c r="H558" s="43"/>
      <c r="I558" s="43"/>
      <c r="J558" s="43"/>
      <c r="K558" s="43"/>
      <c r="L558" s="43"/>
      <c r="M558" s="43"/>
      <c r="N558" s="30"/>
      <c r="O558" s="30"/>
      <c r="P558" s="30"/>
      <c r="Q558" s="30"/>
      <c r="R558" s="30"/>
      <c r="S558" s="30"/>
      <c r="T558" s="30"/>
    </row>
    <row r="559" spans="3:20" x14ac:dyDescent="0.3">
      <c r="C559" s="30"/>
      <c r="D559" s="30"/>
      <c r="E559" s="30"/>
      <c r="F559" s="30"/>
      <c r="G559" s="43"/>
      <c r="H559" s="43"/>
      <c r="I559" s="43"/>
      <c r="J559" s="43"/>
      <c r="K559" s="43"/>
      <c r="L559" s="43"/>
      <c r="M559" s="43"/>
      <c r="N559" s="30"/>
      <c r="O559" s="30"/>
      <c r="P559" s="30"/>
      <c r="Q559" s="30"/>
      <c r="R559" s="30"/>
      <c r="S559" s="30"/>
      <c r="T559" s="30"/>
    </row>
    <row r="560" spans="3:20" x14ac:dyDescent="0.3">
      <c r="C560" s="30"/>
      <c r="D560" s="30"/>
      <c r="E560" s="30"/>
      <c r="F560" s="30"/>
      <c r="G560" s="43"/>
      <c r="H560" s="43"/>
      <c r="I560" s="43"/>
      <c r="J560" s="43"/>
      <c r="K560" s="43"/>
      <c r="L560" s="43"/>
      <c r="M560" s="43"/>
      <c r="N560" s="30"/>
      <c r="O560" s="30"/>
      <c r="P560" s="30"/>
      <c r="Q560" s="30"/>
      <c r="R560" s="30"/>
      <c r="S560" s="30"/>
      <c r="T560" s="30"/>
    </row>
    <row r="561" spans="3:20" x14ac:dyDescent="0.3">
      <c r="C561" s="30"/>
      <c r="D561" s="30"/>
      <c r="E561" s="30"/>
      <c r="F561" s="30"/>
      <c r="G561" s="43"/>
      <c r="H561" s="43"/>
      <c r="I561" s="43"/>
      <c r="J561" s="43"/>
      <c r="K561" s="43"/>
      <c r="L561" s="43"/>
      <c r="M561" s="43"/>
      <c r="N561" s="30"/>
      <c r="O561" s="30"/>
      <c r="P561" s="30"/>
      <c r="Q561" s="30"/>
      <c r="R561" s="30"/>
      <c r="S561" s="30"/>
      <c r="T561" s="30"/>
    </row>
    <row r="562" spans="3:20" x14ac:dyDescent="0.3">
      <c r="C562" s="30"/>
      <c r="D562" s="30"/>
      <c r="E562" s="30"/>
      <c r="F562" s="30"/>
      <c r="G562" s="43"/>
      <c r="H562" s="43"/>
      <c r="I562" s="43"/>
      <c r="J562" s="43"/>
      <c r="K562" s="43"/>
      <c r="L562" s="43"/>
      <c r="M562" s="43"/>
      <c r="N562" s="30"/>
      <c r="O562" s="30"/>
      <c r="P562" s="30"/>
      <c r="Q562" s="30"/>
      <c r="R562" s="30"/>
      <c r="S562" s="30"/>
      <c r="T562" s="30"/>
    </row>
    <row r="563" spans="3:20" x14ac:dyDescent="0.3">
      <c r="C563" s="30"/>
      <c r="D563" s="30"/>
      <c r="E563" s="30"/>
      <c r="F563" s="30"/>
      <c r="G563" s="43"/>
      <c r="H563" s="43"/>
      <c r="I563" s="43"/>
      <c r="J563" s="43"/>
      <c r="K563" s="43"/>
      <c r="L563" s="43"/>
      <c r="M563" s="43"/>
      <c r="N563" s="30"/>
      <c r="O563" s="30"/>
      <c r="P563" s="30"/>
      <c r="Q563" s="30"/>
      <c r="R563" s="30"/>
      <c r="S563" s="30"/>
      <c r="T563" s="30"/>
    </row>
    <row r="564" spans="3:20" x14ac:dyDescent="0.3">
      <c r="C564" s="30"/>
      <c r="D564" s="30"/>
      <c r="E564" s="30"/>
      <c r="F564" s="30"/>
      <c r="G564" s="43"/>
      <c r="H564" s="43"/>
      <c r="I564" s="43"/>
      <c r="J564" s="43"/>
      <c r="K564" s="43"/>
      <c r="L564" s="43"/>
      <c r="M564" s="43"/>
      <c r="N564" s="30"/>
      <c r="O564" s="30"/>
      <c r="P564" s="30"/>
      <c r="Q564" s="30"/>
      <c r="R564" s="30"/>
      <c r="S564" s="30"/>
      <c r="T564" s="30"/>
    </row>
    <row r="565" spans="3:20" x14ac:dyDescent="0.3">
      <c r="C565" s="30"/>
      <c r="D565" s="30"/>
      <c r="E565" s="30"/>
      <c r="F565" s="30"/>
      <c r="G565" s="43"/>
      <c r="H565" s="43"/>
      <c r="I565" s="43"/>
      <c r="J565" s="43"/>
      <c r="K565" s="43"/>
      <c r="L565" s="43"/>
      <c r="M565" s="43"/>
      <c r="N565" s="30"/>
      <c r="O565" s="30"/>
      <c r="P565" s="30"/>
      <c r="Q565" s="30"/>
      <c r="R565" s="30"/>
      <c r="S565" s="30"/>
      <c r="T565" s="30"/>
    </row>
    <row r="566" spans="3:20" x14ac:dyDescent="0.3">
      <c r="C566" s="30"/>
      <c r="D566" s="30"/>
      <c r="E566" s="30"/>
      <c r="F566" s="30"/>
      <c r="G566" s="43"/>
      <c r="H566" s="43"/>
      <c r="I566" s="43"/>
      <c r="J566" s="43"/>
      <c r="K566" s="43"/>
      <c r="L566" s="43"/>
      <c r="M566" s="43"/>
      <c r="N566" s="30"/>
      <c r="O566" s="30"/>
      <c r="P566" s="30"/>
      <c r="Q566" s="30"/>
      <c r="R566" s="30"/>
      <c r="S566" s="30"/>
      <c r="T566" s="30"/>
    </row>
    <row r="567" spans="3:20" x14ac:dyDescent="0.3">
      <c r="C567" s="30"/>
      <c r="D567" s="30"/>
      <c r="E567" s="30"/>
      <c r="F567" s="30"/>
      <c r="G567" s="43"/>
      <c r="H567" s="43"/>
      <c r="I567" s="43"/>
      <c r="J567" s="43"/>
      <c r="K567" s="43"/>
      <c r="L567" s="43"/>
      <c r="M567" s="43"/>
      <c r="N567" s="30"/>
      <c r="O567" s="30"/>
      <c r="P567" s="30"/>
      <c r="Q567" s="30"/>
      <c r="R567" s="30"/>
      <c r="S567" s="30"/>
      <c r="T567" s="30"/>
    </row>
    <row r="568" spans="3:20" x14ac:dyDescent="0.3">
      <c r="C568" s="30"/>
      <c r="D568" s="30"/>
      <c r="E568" s="30"/>
      <c r="F568" s="30"/>
      <c r="G568" s="43"/>
      <c r="H568" s="43"/>
      <c r="I568" s="43"/>
      <c r="J568" s="43"/>
      <c r="K568" s="43"/>
      <c r="L568" s="43"/>
      <c r="M568" s="43"/>
      <c r="N568" s="30"/>
      <c r="O568" s="30"/>
      <c r="P568" s="30"/>
      <c r="Q568" s="30"/>
      <c r="R568" s="30"/>
      <c r="S568" s="30"/>
      <c r="T568" s="30"/>
    </row>
    <row r="569" spans="3:20" x14ac:dyDescent="0.3">
      <c r="C569" s="30"/>
      <c r="D569" s="30"/>
      <c r="E569" s="30"/>
      <c r="F569" s="30"/>
      <c r="G569" s="43"/>
      <c r="H569" s="43"/>
      <c r="I569" s="43"/>
      <c r="J569" s="43"/>
      <c r="K569" s="43"/>
      <c r="L569" s="43"/>
      <c r="M569" s="43"/>
      <c r="N569" s="30"/>
      <c r="O569" s="30"/>
      <c r="P569" s="30"/>
      <c r="Q569" s="30"/>
      <c r="R569" s="30"/>
      <c r="S569" s="30"/>
      <c r="T569" s="30"/>
    </row>
    <row r="570" spans="3:20" x14ac:dyDescent="0.3">
      <c r="C570" s="30"/>
      <c r="D570" s="30"/>
      <c r="E570" s="30"/>
      <c r="F570" s="30"/>
      <c r="G570" s="43"/>
      <c r="H570" s="43"/>
      <c r="I570" s="43"/>
      <c r="J570" s="43"/>
      <c r="K570" s="43"/>
      <c r="L570" s="43"/>
      <c r="M570" s="43"/>
      <c r="N570" s="30"/>
      <c r="O570" s="30"/>
      <c r="P570" s="30"/>
      <c r="Q570" s="30"/>
      <c r="R570" s="30"/>
      <c r="S570" s="30"/>
      <c r="T570" s="30"/>
    </row>
    <row r="571" spans="3:20" x14ac:dyDescent="0.3">
      <c r="C571" s="30"/>
      <c r="D571" s="30"/>
      <c r="E571" s="30"/>
      <c r="F571" s="30"/>
      <c r="G571" s="43"/>
      <c r="H571" s="43"/>
      <c r="I571" s="43"/>
      <c r="J571" s="43"/>
      <c r="K571" s="43"/>
      <c r="L571" s="43"/>
      <c r="M571" s="43"/>
      <c r="N571" s="30"/>
      <c r="O571" s="30"/>
      <c r="P571" s="30"/>
      <c r="Q571" s="30"/>
      <c r="R571" s="30"/>
      <c r="S571" s="30"/>
      <c r="T571" s="30"/>
    </row>
    <row r="572" spans="3:20" x14ac:dyDescent="0.3">
      <c r="C572" s="30"/>
      <c r="D572" s="30"/>
      <c r="E572" s="30"/>
      <c r="F572" s="30"/>
      <c r="G572" s="43"/>
      <c r="H572" s="43"/>
      <c r="I572" s="43"/>
      <c r="J572" s="43"/>
      <c r="K572" s="43"/>
      <c r="L572" s="43"/>
      <c r="M572" s="43"/>
      <c r="N572" s="30"/>
      <c r="O572" s="30"/>
      <c r="P572" s="30"/>
      <c r="Q572" s="30"/>
      <c r="R572" s="30"/>
      <c r="S572" s="30"/>
      <c r="T572" s="30"/>
    </row>
    <row r="573" spans="3:20" x14ac:dyDescent="0.3">
      <c r="C573" s="30"/>
      <c r="D573" s="30"/>
      <c r="E573" s="30"/>
      <c r="F573" s="30"/>
      <c r="G573" s="43"/>
      <c r="H573" s="43"/>
      <c r="I573" s="43"/>
      <c r="J573" s="43"/>
      <c r="K573" s="43"/>
      <c r="L573" s="43"/>
      <c r="M573" s="43"/>
      <c r="N573" s="30"/>
      <c r="O573" s="30"/>
      <c r="P573" s="30"/>
      <c r="Q573" s="30"/>
      <c r="R573" s="30"/>
      <c r="S573" s="30"/>
      <c r="T573" s="30"/>
    </row>
    <row r="574" spans="3:20" x14ac:dyDescent="0.3">
      <c r="C574" s="30"/>
      <c r="D574" s="30"/>
      <c r="E574" s="30"/>
      <c r="F574" s="30"/>
      <c r="G574" s="43"/>
      <c r="H574" s="43"/>
      <c r="I574" s="43"/>
      <c r="J574" s="43"/>
      <c r="K574" s="43"/>
      <c r="L574" s="43"/>
      <c r="M574" s="43"/>
      <c r="N574" s="30"/>
      <c r="O574" s="30"/>
      <c r="P574" s="30"/>
      <c r="Q574" s="30"/>
      <c r="R574" s="30"/>
      <c r="S574" s="30"/>
      <c r="T574" s="30"/>
    </row>
    <row r="575" spans="3:20" x14ac:dyDescent="0.3">
      <c r="C575" s="30"/>
      <c r="D575" s="30"/>
      <c r="E575" s="30"/>
      <c r="F575" s="30"/>
      <c r="G575" s="43"/>
      <c r="H575" s="43"/>
      <c r="I575" s="43"/>
      <c r="J575" s="43"/>
      <c r="K575" s="43"/>
      <c r="L575" s="43"/>
      <c r="M575" s="43"/>
      <c r="N575" s="30"/>
      <c r="O575" s="30"/>
      <c r="P575" s="30"/>
      <c r="Q575" s="30"/>
      <c r="R575" s="30"/>
      <c r="S575" s="30"/>
      <c r="T575" s="30"/>
    </row>
    <row r="576" spans="3:20" x14ac:dyDescent="0.3">
      <c r="C576" s="30"/>
      <c r="D576" s="30"/>
      <c r="E576" s="30"/>
      <c r="F576" s="30"/>
      <c r="G576" s="43"/>
      <c r="H576" s="43"/>
      <c r="I576" s="43"/>
      <c r="J576" s="43"/>
      <c r="K576" s="43"/>
      <c r="L576" s="43"/>
      <c r="M576" s="43"/>
      <c r="N576" s="30"/>
      <c r="O576" s="30"/>
      <c r="P576" s="30"/>
      <c r="Q576" s="30"/>
      <c r="R576" s="30"/>
      <c r="S576" s="30"/>
      <c r="T576" s="30"/>
    </row>
    <row r="577" spans="3:20" x14ac:dyDescent="0.3">
      <c r="C577" s="30"/>
      <c r="D577" s="30"/>
      <c r="E577" s="30"/>
      <c r="F577" s="30"/>
      <c r="G577" s="43"/>
      <c r="H577" s="43"/>
      <c r="I577" s="43"/>
      <c r="J577" s="43"/>
      <c r="K577" s="43"/>
      <c r="L577" s="43"/>
      <c r="M577" s="43"/>
      <c r="N577" s="30"/>
      <c r="O577" s="30"/>
      <c r="P577" s="30"/>
      <c r="Q577" s="30"/>
      <c r="R577" s="30"/>
      <c r="S577" s="30"/>
      <c r="T577" s="30"/>
    </row>
    <row r="578" spans="3:20" x14ac:dyDescent="0.3">
      <c r="C578" s="30"/>
      <c r="D578" s="30"/>
      <c r="E578" s="30"/>
      <c r="F578" s="30"/>
      <c r="G578" s="43"/>
      <c r="H578" s="43"/>
      <c r="I578" s="43"/>
      <c r="J578" s="43"/>
      <c r="K578" s="43"/>
      <c r="L578" s="43"/>
      <c r="M578" s="43"/>
      <c r="N578" s="30"/>
      <c r="O578" s="30"/>
      <c r="P578" s="30"/>
      <c r="Q578" s="30"/>
      <c r="R578" s="30"/>
      <c r="S578" s="30"/>
      <c r="T578" s="30"/>
    </row>
    <row r="579" spans="3:20" x14ac:dyDescent="0.3">
      <c r="C579" s="30"/>
      <c r="D579" s="30"/>
      <c r="E579" s="30"/>
      <c r="F579" s="30"/>
      <c r="G579" s="43"/>
      <c r="H579" s="43"/>
      <c r="I579" s="43"/>
      <c r="J579" s="43"/>
      <c r="K579" s="43"/>
      <c r="L579" s="43"/>
      <c r="M579" s="43"/>
      <c r="N579" s="30"/>
      <c r="O579" s="30"/>
      <c r="P579" s="30"/>
      <c r="Q579" s="30"/>
      <c r="R579" s="30"/>
      <c r="S579" s="30"/>
      <c r="T579" s="30"/>
    </row>
    <row r="580" spans="3:20" x14ac:dyDescent="0.3">
      <c r="C580" s="30"/>
      <c r="D580" s="30"/>
      <c r="E580" s="30"/>
      <c r="F580" s="30"/>
      <c r="G580" s="43"/>
      <c r="H580" s="43"/>
      <c r="I580" s="43"/>
      <c r="J580" s="43"/>
      <c r="K580" s="43"/>
      <c r="L580" s="43"/>
      <c r="M580" s="43"/>
      <c r="N580" s="30"/>
      <c r="O580" s="30"/>
      <c r="P580" s="30"/>
      <c r="Q580" s="30"/>
      <c r="R580" s="30"/>
      <c r="S580" s="30"/>
      <c r="T580" s="30"/>
    </row>
    <row r="581" spans="3:20" x14ac:dyDescent="0.3">
      <c r="C581" s="30"/>
      <c r="D581" s="30"/>
      <c r="E581" s="30"/>
      <c r="F581" s="30"/>
      <c r="G581" s="43"/>
      <c r="H581" s="43"/>
      <c r="I581" s="43"/>
      <c r="J581" s="43"/>
      <c r="K581" s="43"/>
      <c r="L581" s="43"/>
      <c r="M581" s="43"/>
      <c r="N581" s="30"/>
      <c r="O581" s="30"/>
      <c r="P581" s="30"/>
      <c r="Q581" s="30"/>
      <c r="R581" s="30"/>
      <c r="S581" s="30"/>
      <c r="T581" s="30"/>
    </row>
    <row r="582" spans="3:20" x14ac:dyDescent="0.3">
      <c r="C582" s="30"/>
      <c r="D582" s="30"/>
      <c r="E582" s="30"/>
      <c r="F582" s="30"/>
      <c r="G582" s="43"/>
      <c r="H582" s="43"/>
      <c r="I582" s="43"/>
      <c r="J582" s="43"/>
      <c r="K582" s="43"/>
      <c r="L582" s="43"/>
      <c r="M582" s="43"/>
      <c r="N582" s="30"/>
      <c r="O582" s="30"/>
      <c r="P582" s="30"/>
      <c r="Q582" s="30"/>
      <c r="R582" s="30"/>
      <c r="S582" s="30"/>
      <c r="T582" s="30"/>
    </row>
    <row r="583" spans="3:20" x14ac:dyDescent="0.3">
      <c r="C583" s="30"/>
      <c r="D583" s="30"/>
      <c r="E583" s="30"/>
      <c r="F583" s="30"/>
      <c r="G583" s="43"/>
      <c r="H583" s="43"/>
      <c r="I583" s="43"/>
      <c r="J583" s="43"/>
      <c r="K583" s="43"/>
      <c r="L583" s="43"/>
      <c r="M583" s="43"/>
      <c r="N583" s="30"/>
      <c r="O583" s="30"/>
      <c r="P583" s="30"/>
      <c r="Q583" s="30"/>
      <c r="R583" s="30"/>
      <c r="S583" s="30"/>
      <c r="T583" s="30"/>
    </row>
    <row r="584" spans="3:20" x14ac:dyDescent="0.3">
      <c r="C584" s="30"/>
      <c r="D584" s="30"/>
      <c r="E584" s="30"/>
      <c r="F584" s="30"/>
      <c r="G584" s="43"/>
      <c r="H584" s="43"/>
      <c r="I584" s="43"/>
      <c r="J584" s="43"/>
      <c r="K584" s="43"/>
      <c r="L584" s="43"/>
      <c r="M584" s="43"/>
      <c r="N584" s="30"/>
      <c r="O584" s="30"/>
      <c r="P584" s="30"/>
      <c r="Q584" s="30"/>
      <c r="R584" s="30"/>
      <c r="S584" s="30"/>
      <c r="T584" s="30"/>
    </row>
    <row r="585" spans="3:20" x14ac:dyDescent="0.3">
      <c r="C585" s="30"/>
      <c r="D585" s="30"/>
      <c r="E585" s="30"/>
      <c r="F585" s="30"/>
      <c r="G585" s="43"/>
      <c r="H585" s="43"/>
      <c r="I585" s="43"/>
      <c r="J585" s="43"/>
      <c r="K585" s="43"/>
      <c r="L585" s="43"/>
      <c r="M585" s="43"/>
      <c r="N585" s="30"/>
      <c r="O585" s="30"/>
      <c r="P585" s="30"/>
      <c r="Q585" s="30"/>
      <c r="R585" s="30"/>
      <c r="S585" s="30"/>
      <c r="T585" s="30"/>
    </row>
    <row r="586" spans="3:20" x14ac:dyDescent="0.3">
      <c r="C586" s="30"/>
      <c r="D586" s="30"/>
      <c r="E586" s="30"/>
      <c r="F586" s="30"/>
      <c r="G586" s="43"/>
      <c r="H586" s="43"/>
      <c r="I586" s="43"/>
      <c r="J586" s="43"/>
      <c r="K586" s="43"/>
      <c r="L586" s="43"/>
      <c r="M586" s="43"/>
      <c r="N586" s="30"/>
      <c r="O586" s="30"/>
      <c r="P586" s="30"/>
      <c r="Q586" s="30"/>
      <c r="R586" s="30"/>
      <c r="S586" s="30"/>
      <c r="T586" s="30"/>
    </row>
    <row r="587" spans="3:20" x14ac:dyDescent="0.3">
      <c r="C587" s="30"/>
      <c r="D587" s="30"/>
      <c r="E587" s="30"/>
      <c r="F587" s="30"/>
      <c r="G587" s="43"/>
      <c r="H587" s="43"/>
      <c r="I587" s="43"/>
      <c r="J587" s="43"/>
      <c r="K587" s="43"/>
      <c r="L587" s="43"/>
      <c r="M587" s="43"/>
      <c r="N587" s="30"/>
      <c r="O587" s="30"/>
      <c r="P587" s="30"/>
      <c r="Q587" s="30"/>
      <c r="R587" s="30"/>
      <c r="S587" s="30"/>
      <c r="T587" s="30"/>
    </row>
    <row r="588" spans="3:20" x14ac:dyDescent="0.3">
      <c r="C588" s="30"/>
      <c r="D588" s="30"/>
      <c r="E588" s="30"/>
      <c r="F588" s="30"/>
      <c r="G588" s="43"/>
      <c r="H588" s="43"/>
      <c r="I588" s="43"/>
      <c r="J588" s="43"/>
      <c r="K588" s="43"/>
      <c r="L588" s="43"/>
      <c r="M588" s="43"/>
      <c r="N588" s="30"/>
      <c r="O588" s="30"/>
      <c r="P588" s="30"/>
      <c r="Q588" s="30"/>
      <c r="R588" s="30"/>
      <c r="S588" s="30"/>
      <c r="T588" s="30"/>
    </row>
    <row r="589" spans="3:20" x14ac:dyDescent="0.3">
      <c r="C589" s="30"/>
      <c r="D589" s="30"/>
      <c r="E589" s="30"/>
      <c r="F589" s="30"/>
      <c r="G589" s="43"/>
      <c r="H589" s="43"/>
      <c r="I589" s="43"/>
      <c r="J589" s="43"/>
      <c r="K589" s="43"/>
      <c r="L589" s="43"/>
      <c r="M589" s="43"/>
      <c r="N589" s="30"/>
      <c r="O589" s="30"/>
      <c r="P589" s="30"/>
      <c r="Q589" s="30"/>
      <c r="R589" s="30"/>
      <c r="S589" s="30"/>
      <c r="T589" s="30"/>
    </row>
    <row r="590" spans="3:20" x14ac:dyDescent="0.3">
      <c r="C590" s="30"/>
      <c r="D590" s="30"/>
      <c r="E590" s="30"/>
      <c r="F590" s="30"/>
      <c r="G590" s="43"/>
      <c r="H590" s="43"/>
      <c r="I590" s="43"/>
      <c r="J590" s="43"/>
      <c r="K590" s="43"/>
      <c r="L590" s="43"/>
      <c r="M590" s="43"/>
      <c r="N590" s="30"/>
      <c r="O590" s="30"/>
      <c r="P590" s="30"/>
      <c r="Q590" s="30"/>
      <c r="R590" s="30"/>
      <c r="S590" s="30"/>
      <c r="T590" s="30"/>
    </row>
    <row r="591" spans="3:20" x14ac:dyDescent="0.3">
      <c r="C591" s="30"/>
      <c r="D591" s="30"/>
      <c r="E591" s="30"/>
      <c r="F591" s="30"/>
      <c r="G591" s="43"/>
      <c r="H591" s="43"/>
      <c r="I591" s="43"/>
      <c r="J591" s="43"/>
      <c r="K591" s="43"/>
      <c r="L591" s="43"/>
      <c r="M591" s="43"/>
      <c r="N591" s="30"/>
      <c r="O591" s="30"/>
      <c r="P591" s="30"/>
      <c r="Q591" s="30"/>
      <c r="R591" s="30"/>
      <c r="S591" s="30"/>
      <c r="T591" s="30"/>
    </row>
    <row r="592" spans="3:20" x14ac:dyDescent="0.3">
      <c r="C592" s="30"/>
      <c r="D592" s="30"/>
      <c r="E592" s="30"/>
      <c r="F592" s="30"/>
      <c r="G592" s="43"/>
      <c r="H592" s="43"/>
      <c r="I592" s="43"/>
      <c r="J592" s="43"/>
      <c r="K592" s="43"/>
      <c r="L592" s="43"/>
      <c r="M592" s="43"/>
      <c r="N592" s="30"/>
      <c r="O592" s="30"/>
      <c r="P592" s="30"/>
      <c r="Q592" s="30"/>
      <c r="R592" s="30"/>
      <c r="S592" s="30"/>
      <c r="T592" s="30"/>
    </row>
    <row r="593" spans="3:20" x14ac:dyDescent="0.3">
      <c r="C593" s="30"/>
      <c r="D593" s="30"/>
      <c r="E593" s="30"/>
      <c r="F593" s="30"/>
      <c r="G593" s="43"/>
      <c r="H593" s="43"/>
      <c r="I593" s="43"/>
      <c r="J593" s="43"/>
      <c r="K593" s="43"/>
      <c r="L593" s="43"/>
      <c r="M593" s="43"/>
      <c r="N593" s="30"/>
      <c r="O593" s="30"/>
      <c r="P593" s="30"/>
      <c r="Q593" s="30"/>
      <c r="R593" s="30"/>
      <c r="S593" s="30"/>
      <c r="T593" s="30"/>
    </row>
    <row r="594" spans="3:20" x14ac:dyDescent="0.3">
      <c r="C594" s="30"/>
      <c r="D594" s="30"/>
      <c r="E594" s="30"/>
      <c r="F594" s="30"/>
      <c r="G594" s="43"/>
      <c r="H594" s="43"/>
      <c r="I594" s="43"/>
      <c r="J594" s="43"/>
      <c r="K594" s="43"/>
      <c r="L594" s="43"/>
      <c r="M594" s="43"/>
      <c r="N594" s="30"/>
      <c r="O594" s="30"/>
      <c r="P594" s="30"/>
      <c r="Q594" s="30"/>
      <c r="R594" s="30"/>
      <c r="S594" s="30"/>
      <c r="T594" s="30"/>
    </row>
    <row r="595" spans="3:20" x14ac:dyDescent="0.3">
      <c r="C595" s="30"/>
      <c r="D595" s="30"/>
      <c r="E595" s="30"/>
      <c r="F595" s="30"/>
      <c r="G595" s="43"/>
      <c r="H595" s="43"/>
      <c r="I595" s="43"/>
      <c r="J595" s="43"/>
      <c r="K595" s="43"/>
      <c r="L595" s="43"/>
      <c r="M595" s="43"/>
      <c r="N595" s="30"/>
      <c r="O595" s="30"/>
      <c r="P595" s="30"/>
      <c r="Q595" s="30"/>
      <c r="R595" s="30"/>
      <c r="S595" s="30"/>
      <c r="T595" s="30"/>
    </row>
    <row r="596" spans="3:20" x14ac:dyDescent="0.3">
      <c r="C596" s="30"/>
      <c r="D596" s="30"/>
      <c r="E596" s="30"/>
      <c r="F596" s="30"/>
      <c r="G596" s="43"/>
      <c r="H596" s="43"/>
      <c r="I596" s="43"/>
      <c r="J596" s="43"/>
      <c r="K596" s="43"/>
      <c r="L596" s="43"/>
      <c r="M596" s="43"/>
      <c r="N596" s="30"/>
      <c r="O596" s="30"/>
      <c r="P596" s="30"/>
      <c r="Q596" s="30"/>
      <c r="R596" s="30"/>
      <c r="S596" s="30"/>
      <c r="T596" s="30"/>
    </row>
    <row r="597" spans="3:20" x14ac:dyDescent="0.3">
      <c r="C597" s="30"/>
      <c r="D597" s="30"/>
      <c r="E597" s="30"/>
      <c r="F597" s="30"/>
      <c r="G597" s="43"/>
      <c r="H597" s="43"/>
      <c r="I597" s="43"/>
      <c r="J597" s="43"/>
      <c r="K597" s="43"/>
      <c r="L597" s="43"/>
      <c r="M597" s="43"/>
      <c r="N597" s="30"/>
      <c r="O597" s="30"/>
      <c r="P597" s="30"/>
      <c r="Q597" s="30"/>
      <c r="R597" s="30"/>
      <c r="S597" s="30"/>
      <c r="T597" s="30"/>
    </row>
    <row r="598" spans="3:20" x14ac:dyDescent="0.3">
      <c r="C598" s="30"/>
      <c r="D598" s="30"/>
      <c r="E598" s="30"/>
      <c r="F598" s="30"/>
      <c r="G598" s="43"/>
      <c r="H598" s="43"/>
      <c r="I598" s="43"/>
      <c r="J598" s="43"/>
      <c r="K598" s="43"/>
      <c r="L598" s="43"/>
      <c r="M598" s="43"/>
      <c r="N598" s="30"/>
      <c r="O598" s="30"/>
      <c r="P598" s="30"/>
      <c r="Q598" s="30"/>
      <c r="R598" s="30"/>
      <c r="S598" s="30"/>
      <c r="T598" s="30"/>
    </row>
    <row r="599" spans="3:20" x14ac:dyDescent="0.3">
      <c r="C599" s="30"/>
      <c r="D599" s="30"/>
      <c r="E599" s="30"/>
      <c r="F599" s="30"/>
      <c r="G599" s="43"/>
      <c r="H599" s="43"/>
      <c r="I599" s="43"/>
      <c r="J599" s="43"/>
      <c r="K599" s="43"/>
      <c r="L599" s="43"/>
      <c r="M599" s="43"/>
      <c r="N599" s="30"/>
      <c r="O599" s="30"/>
      <c r="P599" s="30"/>
      <c r="Q599" s="30"/>
      <c r="R599" s="30"/>
      <c r="S599" s="30"/>
      <c r="T599" s="30"/>
    </row>
    <row r="600" spans="3:20" x14ac:dyDescent="0.3">
      <c r="C600" s="30"/>
      <c r="D600" s="30"/>
      <c r="E600" s="30"/>
      <c r="F600" s="30"/>
      <c r="G600" s="43"/>
      <c r="H600" s="43"/>
      <c r="I600" s="43"/>
      <c r="J600" s="43"/>
      <c r="K600" s="43"/>
      <c r="L600" s="43"/>
      <c r="M600" s="43"/>
      <c r="N600" s="30"/>
      <c r="O600" s="30"/>
      <c r="P600" s="30"/>
      <c r="Q600" s="30"/>
      <c r="R600" s="30"/>
      <c r="S600" s="30"/>
      <c r="T600" s="30"/>
    </row>
    <row r="601" spans="3:20" x14ac:dyDescent="0.3">
      <c r="C601" s="30"/>
      <c r="D601" s="30"/>
      <c r="E601" s="30"/>
      <c r="F601" s="30"/>
      <c r="G601" s="43"/>
      <c r="H601" s="43"/>
      <c r="I601" s="43"/>
      <c r="J601" s="43"/>
      <c r="K601" s="43"/>
      <c r="L601" s="43"/>
      <c r="M601" s="43"/>
      <c r="N601" s="30"/>
      <c r="O601" s="30"/>
      <c r="P601" s="30"/>
      <c r="Q601" s="30"/>
      <c r="R601" s="30"/>
      <c r="S601" s="30"/>
      <c r="T601" s="30"/>
    </row>
    <row r="602" spans="3:20" x14ac:dyDescent="0.3">
      <c r="C602" s="30"/>
      <c r="D602" s="30"/>
      <c r="E602" s="30"/>
      <c r="F602" s="30"/>
      <c r="G602" s="43"/>
      <c r="H602" s="43"/>
      <c r="I602" s="43"/>
      <c r="J602" s="43"/>
      <c r="K602" s="43"/>
      <c r="L602" s="43"/>
      <c r="M602" s="43"/>
      <c r="N602" s="30"/>
      <c r="O602" s="30"/>
      <c r="P602" s="30"/>
      <c r="Q602" s="30"/>
      <c r="R602" s="30"/>
      <c r="S602" s="30"/>
      <c r="T602" s="30"/>
    </row>
    <row r="603" spans="3:20" x14ac:dyDescent="0.3">
      <c r="C603" s="30"/>
      <c r="D603" s="30"/>
      <c r="E603" s="30"/>
      <c r="F603" s="30"/>
      <c r="G603" s="43"/>
      <c r="H603" s="43"/>
      <c r="I603" s="43"/>
      <c r="J603" s="43"/>
      <c r="K603" s="43"/>
      <c r="L603" s="43"/>
      <c r="M603" s="43"/>
      <c r="N603" s="30"/>
      <c r="O603" s="30"/>
      <c r="P603" s="30"/>
      <c r="Q603" s="30"/>
      <c r="R603" s="30"/>
      <c r="S603" s="30"/>
      <c r="T603" s="30"/>
    </row>
    <row r="604" spans="3:20" x14ac:dyDescent="0.3">
      <c r="C604" s="30"/>
      <c r="D604" s="30"/>
      <c r="E604" s="30"/>
      <c r="F604" s="30"/>
      <c r="G604" s="43"/>
      <c r="H604" s="43"/>
      <c r="I604" s="43"/>
      <c r="J604" s="43"/>
      <c r="K604" s="43"/>
      <c r="L604" s="43"/>
      <c r="M604" s="43"/>
      <c r="N604" s="30"/>
      <c r="O604" s="30"/>
      <c r="P604" s="30"/>
      <c r="Q604" s="30"/>
      <c r="R604" s="30"/>
      <c r="S604" s="30"/>
      <c r="T604" s="30"/>
    </row>
    <row r="605" spans="3:20" x14ac:dyDescent="0.3">
      <c r="C605" s="30"/>
      <c r="D605" s="30"/>
      <c r="E605" s="30"/>
      <c r="F605" s="30"/>
      <c r="G605" s="43"/>
      <c r="H605" s="43"/>
      <c r="I605" s="43"/>
      <c r="J605" s="43"/>
      <c r="K605" s="43"/>
      <c r="L605" s="43"/>
      <c r="M605" s="43"/>
      <c r="N605" s="30"/>
      <c r="O605" s="30"/>
      <c r="P605" s="30"/>
      <c r="Q605" s="30"/>
      <c r="R605" s="30"/>
      <c r="S605" s="30"/>
      <c r="T605" s="30"/>
    </row>
    <row r="606" spans="3:20" x14ac:dyDescent="0.3">
      <c r="C606" s="30"/>
      <c r="D606" s="30"/>
      <c r="E606" s="30"/>
      <c r="F606" s="30"/>
      <c r="G606" s="43"/>
      <c r="H606" s="43"/>
      <c r="I606" s="43"/>
      <c r="J606" s="43"/>
      <c r="K606" s="43"/>
      <c r="L606" s="43"/>
      <c r="M606" s="43"/>
      <c r="N606" s="30"/>
      <c r="O606" s="30"/>
      <c r="P606" s="30"/>
      <c r="Q606" s="30"/>
      <c r="R606" s="30"/>
      <c r="S606" s="30"/>
      <c r="T606" s="30"/>
    </row>
    <row r="607" spans="3:20" x14ac:dyDescent="0.3">
      <c r="C607" s="30"/>
      <c r="D607" s="30"/>
      <c r="E607" s="30"/>
      <c r="F607" s="30"/>
      <c r="G607" s="43"/>
      <c r="H607" s="43"/>
      <c r="I607" s="43"/>
      <c r="J607" s="43"/>
      <c r="K607" s="43"/>
      <c r="L607" s="43"/>
      <c r="M607" s="43"/>
      <c r="N607" s="30"/>
      <c r="O607" s="30"/>
      <c r="P607" s="30"/>
      <c r="Q607" s="30"/>
      <c r="R607" s="30"/>
      <c r="S607" s="30"/>
      <c r="T607" s="30"/>
    </row>
    <row r="608" spans="3:20" x14ac:dyDescent="0.3">
      <c r="C608" s="30"/>
      <c r="D608" s="30"/>
      <c r="E608" s="30"/>
      <c r="F608" s="30"/>
      <c r="G608" s="43"/>
      <c r="H608" s="43"/>
      <c r="I608" s="43"/>
      <c r="J608" s="43"/>
      <c r="K608" s="43"/>
      <c r="L608" s="43"/>
      <c r="M608" s="43"/>
      <c r="N608" s="30"/>
      <c r="O608" s="30"/>
      <c r="P608" s="30"/>
      <c r="Q608" s="30"/>
      <c r="R608" s="30"/>
      <c r="S608" s="30"/>
      <c r="T608" s="30"/>
    </row>
    <row r="609" spans="3:20" x14ac:dyDescent="0.3">
      <c r="C609" s="30"/>
      <c r="D609" s="30"/>
      <c r="E609" s="30"/>
      <c r="F609" s="30"/>
      <c r="G609" s="43"/>
      <c r="H609" s="43"/>
      <c r="I609" s="43"/>
      <c r="J609" s="43"/>
      <c r="K609" s="43"/>
      <c r="L609" s="43"/>
      <c r="M609" s="43"/>
      <c r="N609" s="30"/>
      <c r="O609" s="30"/>
      <c r="P609" s="30"/>
      <c r="Q609" s="30"/>
      <c r="R609" s="30"/>
      <c r="S609" s="30"/>
      <c r="T609" s="30"/>
    </row>
    <row r="610" spans="3:20" x14ac:dyDescent="0.3">
      <c r="C610" s="30"/>
      <c r="D610" s="30"/>
      <c r="E610" s="30"/>
      <c r="F610" s="30"/>
      <c r="G610" s="43"/>
      <c r="H610" s="43"/>
      <c r="I610" s="43"/>
      <c r="J610" s="43"/>
      <c r="K610" s="43"/>
      <c r="L610" s="43"/>
      <c r="M610" s="43"/>
      <c r="N610" s="30"/>
      <c r="O610" s="30"/>
      <c r="P610" s="30"/>
      <c r="Q610" s="30"/>
      <c r="R610" s="30"/>
      <c r="S610" s="30"/>
      <c r="T610" s="30"/>
    </row>
    <row r="611" spans="3:20" x14ac:dyDescent="0.3">
      <c r="C611" s="30"/>
      <c r="D611" s="30"/>
      <c r="E611" s="30"/>
      <c r="F611" s="30"/>
      <c r="G611" s="43"/>
      <c r="H611" s="43"/>
      <c r="I611" s="43"/>
      <c r="J611" s="43"/>
      <c r="K611" s="43"/>
      <c r="L611" s="43"/>
      <c r="M611" s="43"/>
      <c r="N611" s="30"/>
      <c r="O611" s="30"/>
      <c r="P611" s="30"/>
      <c r="Q611" s="30"/>
      <c r="R611" s="30"/>
      <c r="S611" s="30"/>
      <c r="T611" s="30"/>
    </row>
    <row r="612" spans="3:20" x14ac:dyDescent="0.3">
      <c r="C612" s="30"/>
      <c r="D612" s="30"/>
      <c r="E612" s="30"/>
      <c r="F612" s="30"/>
      <c r="G612" s="43"/>
      <c r="H612" s="43"/>
      <c r="I612" s="43"/>
      <c r="J612" s="43"/>
      <c r="K612" s="43"/>
      <c r="L612" s="43"/>
      <c r="M612" s="43"/>
      <c r="N612" s="30"/>
      <c r="O612" s="30"/>
      <c r="P612" s="30"/>
      <c r="Q612" s="30"/>
      <c r="R612" s="30"/>
      <c r="S612" s="30"/>
      <c r="T612" s="30"/>
    </row>
    <row r="613" spans="3:20" x14ac:dyDescent="0.3">
      <c r="C613" s="30"/>
      <c r="D613" s="30"/>
      <c r="E613" s="30"/>
      <c r="F613" s="30"/>
      <c r="G613" s="43"/>
      <c r="H613" s="43"/>
      <c r="I613" s="43"/>
      <c r="J613" s="43"/>
      <c r="K613" s="43"/>
      <c r="L613" s="43"/>
      <c r="M613" s="43"/>
      <c r="N613" s="30"/>
      <c r="O613" s="30"/>
      <c r="P613" s="30"/>
      <c r="Q613" s="30"/>
      <c r="R613" s="30"/>
      <c r="S613" s="30"/>
      <c r="T613" s="30"/>
    </row>
    <row r="614" spans="3:20" x14ac:dyDescent="0.3">
      <c r="C614" s="30"/>
      <c r="D614" s="30"/>
      <c r="E614" s="30"/>
      <c r="F614" s="30"/>
      <c r="G614" s="43"/>
      <c r="H614" s="43"/>
      <c r="I614" s="43"/>
      <c r="J614" s="43"/>
      <c r="K614" s="43"/>
      <c r="L614" s="43"/>
      <c r="M614" s="43"/>
      <c r="N614" s="30"/>
      <c r="O614" s="30"/>
      <c r="P614" s="30"/>
      <c r="Q614" s="30"/>
      <c r="R614" s="30"/>
      <c r="S614" s="30"/>
      <c r="T614" s="30"/>
    </row>
    <row r="615" spans="3:20" x14ac:dyDescent="0.3">
      <c r="C615" s="30"/>
      <c r="D615" s="30"/>
      <c r="E615" s="30"/>
      <c r="F615" s="30"/>
      <c r="G615" s="43"/>
      <c r="H615" s="43"/>
      <c r="I615" s="43"/>
      <c r="J615" s="43"/>
      <c r="K615" s="43"/>
      <c r="L615" s="43"/>
      <c r="M615" s="43"/>
      <c r="N615" s="30"/>
      <c r="O615" s="30"/>
      <c r="P615" s="30"/>
      <c r="Q615" s="30"/>
      <c r="R615" s="30"/>
      <c r="S615" s="30"/>
      <c r="T615" s="30"/>
    </row>
    <row r="616" spans="3:20" x14ac:dyDescent="0.3">
      <c r="C616" s="30"/>
      <c r="D616" s="30"/>
      <c r="E616" s="30"/>
      <c r="F616" s="30"/>
      <c r="G616" s="43"/>
      <c r="H616" s="43"/>
      <c r="I616" s="43"/>
      <c r="J616" s="43"/>
      <c r="K616" s="43"/>
      <c r="L616" s="43"/>
      <c r="M616" s="43"/>
      <c r="N616" s="30"/>
      <c r="O616" s="30"/>
      <c r="P616" s="30"/>
      <c r="Q616" s="30"/>
      <c r="R616" s="30"/>
      <c r="S616" s="30"/>
      <c r="T616" s="30"/>
    </row>
    <row r="617" spans="3:20" x14ac:dyDescent="0.3">
      <c r="C617" s="30"/>
      <c r="D617" s="30"/>
      <c r="E617" s="30"/>
      <c r="F617" s="30"/>
      <c r="G617" s="43"/>
      <c r="H617" s="43"/>
      <c r="I617" s="43"/>
      <c r="J617" s="43"/>
      <c r="K617" s="43"/>
      <c r="L617" s="43"/>
      <c r="M617" s="43"/>
      <c r="N617" s="30"/>
      <c r="O617" s="30"/>
      <c r="P617" s="30"/>
      <c r="Q617" s="30"/>
      <c r="R617" s="30"/>
      <c r="S617" s="30"/>
      <c r="T617" s="30"/>
    </row>
    <row r="618" spans="3:20" x14ac:dyDescent="0.3">
      <c r="C618" s="30"/>
      <c r="D618" s="30"/>
      <c r="E618" s="30"/>
      <c r="F618" s="30"/>
      <c r="G618" s="43"/>
      <c r="H618" s="43"/>
      <c r="I618" s="43"/>
      <c r="J618" s="43"/>
      <c r="K618" s="43"/>
      <c r="L618" s="43"/>
      <c r="M618" s="43"/>
      <c r="N618" s="30"/>
      <c r="O618" s="30"/>
      <c r="P618" s="30"/>
      <c r="Q618" s="30"/>
      <c r="R618" s="30"/>
      <c r="S618" s="30"/>
      <c r="T618" s="30"/>
    </row>
    <row r="619" spans="3:20" x14ac:dyDescent="0.3">
      <c r="C619" s="30"/>
      <c r="D619" s="30"/>
      <c r="E619" s="30"/>
      <c r="F619" s="30"/>
      <c r="G619" s="43"/>
      <c r="H619" s="43"/>
      <c r="I619" s="43"/>
      <c r="J619" s="43"/>
      <c r="K619" s="43"/>
      <c r="L619" s="43"/>
      <c r="M619" s="43"/>
      <c r="N619" s="30"/>
      <c r="O619" s="30"/>
      <c r="P619" s="30"/>
      <c r="Q619" s="30"/>
      <c r="R619" s="30"/>
      <c r="S619" s="30"/>
      <c r="T619" s="30"/>
    </row>
    <row r="620" spans="3:20" x14ac:dyDescent="0.3">
      <c r="C620" s="30"/>
      <c r="D620" s="30"/>
      <c r="E620" s="30"/>
      <c r="F620" s="30"/>
      <c r="G620" s="43"/>
      <c r="H620" s="43"/>
      <c r="I620" s="43"/>
      <c r="J620" s="43"/>
      <c r="K620" s="43"/>
      <c r="L620" s="43"/>
      <c r="M620" s="43"/>
      <c r="N620" s="30"/>
      <c r="O620" s="30"/>
      <c r="P620" s="30"/>
      <c r="Q620" s="30"/>
      <c r="R620" s="30"/>
      <c r="S620" s="30"/>
      <c r="T620" s="30"/>
    </row>
    <row r="621" spans="3:20" x14ac:dyDescent="0.3">
      <c r="C621" s="30"/>
      <c r="D621" s="30"/>
      <c r="E621" s="30"/>
      <c r="F621" s="30"/>
      <c r="G621" s="43"/>
      <c r="H621" s="43"/>
      <c r="I621" s="43"/>
      <c r="J621" s="43"/>
      <c r="K621" s="43"/>
      <c r="L621" s="43"/>
      <c r="M621" s="43"/>
      <c r="N621" s="30"/>
      <c r="O621" s="30"/>
      <c r="P621" s="30"/>
      <c r="Q621" s="30"/>
      <c r="R621" s="30"/>
      <c r="S621" s="30"/>
      <c r="T621" s="30"/>
    </row>
    <row r="622" spans="3:20" x14ac:dyDescent="0.3">
      <c r="C622" s="30"/>
      <c r="D622" s="30"/>
      <c r="E622" s="30"/>
      <c r="F622" s="30"/>
      <c r="G622" s="43"/>
      <c r="H622" s="43"/>
      <c r="I622" s="43"/>
      <c r="J622" s="43"/>
      <c r="K622" s="43"/>
      <c r="L622" s="43"/>
      <c r="M622" s="43"/>
      <c r="N622" s="30"/>
      <c r="O622" s="30"/>
      <c r="P622" s="30"/>
      <c r="Q622" s="30"/>
      <c r="R622" s="30"/>
      <c r="S622" s="30"/>
      <c r="T622" s="30"/>
    </row>
    <row r="623" spans="3:20" x14ac:dyDescent="0.3">
      <c r="C623" s="30"/>
      <c r="D623" s="30"/>
      <c r="E623" s="30"/>
      <c r="F623" s="30"/>
      <c r="G623" s="43"/>
      <c r="H623" s="43"/>
      <c r="I623" s="43"/>
      <c r="J623" s="43"/>
      <c r="K623" s="43"/>
      <c r="L623" s="43"/>
      <c r="M623" s="43"/>
      <c r="N623" s="30"/>
      <c r="O623" s="30"/>
      <c r="P623" s="30"/>
      <c r="Q623" s="30"/>
      <c r="R623" s="30"/>
      <c r="S623" s="30"/>
      <c r="T623" s="30"/>
    </row>
    <row r="624" spans="3:20" x14ac:dyDescent="0.3">
      <c r="C624" s="30"/>
      <c r="D624" s="30"/>
      <c r="E624" s="30"/>
      <c r="F624" s="30"/>
      <c r="G624" s="43"/>
      <c r="H624" s="43"/>
      <c r="I624" s="43"/>
      <c r="J624" s="43"/>
      <c r="K624" s="43"/>
      <c r="L624" s="43"/>
      <c r="M624" s="43"/>
      <c r="N624" s="30"/>
      <c r="O624" s="30"/>
      <c r="P624" s="30"/>
      <c r="Q624" s="30"/>
      <c r="R624" s="30"/>
      <c r="S624" s="30"/>
      <c r="T624" s="30"/>
    </row>
    <row r="625" spans="3:20" x14ac:dyDescent="0.3">
      <c r="C625" s="30"/>
      <c r="D625" s="30"/>
      <c r="E625" s="30"/>
      <c r="F625" s="30"/>
      <c r="G625" s="43"/>
      <c r="H625" s="43"/>
      <c r="I625" s="43"/>
      <c r="J625" s="43"/>
      <c r="K625" s="43"/>
      <c r="L625" s="43"/>
      <c r="M625" s="43"/>
      <c r="N625" s="30"/>
      <c r="O625" s="30"/>
      <c r="P625" s="30"/>
      <c r="Q625" s="30"/>
      <c r="R625" s="30"/>
      <c r="S625" s="30"/>
      <c r="T625" s="30"/>
    </row>
    <row r="626" spans="3:20" x14ac:dyDescent="0.3">
      <c r="C626" s="30"/>
      <c r="D626" s="30"/>
      <c r="E626" s="30"/>
      <c r="F626" s="30"/>
      <c r="G626" s="43"/>
      <c r="H626" s="43"/>
      <c r="I626" s="43"/>
      <c r="J626" s="43"/>
      <c r="K626" s="43"/>
      <c r="L626" s="43"/>
      <c r="M626" s="43"/>
      <c r="N626" s="30"/>
      <c r="O626" s="30"/>
      <c r="P626" s="30"/>
      <c r="Q626" s="30"/>
      <c r="R626" s="30"/>
      <c r="S626" s="30"/>
      <c r="T626" s="30"/>
    </row>
    <row r="627" spans="3:20" x14ac:dyDescent="0.3">
      <c r="C627" s="30"/>
      <c r="D627" s="30"/>
      <c r="E627" s="30"/>
      <c r="F627" s="30"/>
      <c r="G627" s="43"/>
      <c r="H627" s="43"/>
      <c r="I627" s="43"/>
      <c r="J627" s="43"/>
      <c r="K627" s="43"/>
      <c r="L627" s="43"/>
      <c r="M627" s="43"/>
      <c r="N627" s="30"/>
      <c r="O627" s="30"/>
      <c r="P627" s="30"/>
      <c r="Q627" s="30"/>
      <c r="R627" s="30"/>
      <c r="S627" s="30"/>
      <c r="T627" s="30"/>
    </row>
    <row r="628" spans="3:20" x14ac:dyDescent="0.3">
      <c r="C628" s="30"/>
      <c r="D628" s="30"/>
      <c r="E628" s="30"/>
      <c r="F628" s="30"/>
      <c r="G628" s="43"/>
      <c r="H628" s="43"/>
      <c r="I628" s="43"/>
      <c r="J628" s="43"/>
      <c r="K628" s="43"/>
      <c r="L628" s="43"/>
      <c r="M628" s="43"/>
      <c r="N628" s="30"/>
      <c r="O628" s="30"/>
      <c r="P628" s="30"/>
      <c r="Q628" s="30"/>
      <c r="R628" s="30"/>
      <c r="S628" s="30"/>
      <c r="T628" s="30"/>
    </row>
    <row r="629" spans="3:20" x14ac:dyDescent="0.3">
      <c r="C629" s="30"/>
      <c r="D629" s="30"/>
      <c r="E629" s="30"/>
      <c r="F629" s="30"/>
      <c r="G629" s="43"/>
      <c r="H629" s="43"/>
      <c r="I629" s="43"/>
      <c r="J629" s="43"/>
      <c r="K629" s="43"/>
      <c r="L629" s="43"/>
      <c r="M629" s="43"/>
      <c r="N629" s="30"/>
      <c r="O629" s="30"/>
      <c r="P629" s="30"/>
      <c r="Q629" s="30"/>
      <c r="R629" s="30"/>
      <c r="S629" s="30"/>
      <c r="T629" s="30"/>
    </row>
    <row r="630" spans="3:20" x14ac:dyDescent="0.3">
      <c r="C630" s="30"/>
      <c r="D630" s="30"/>
      <c r="E630" s="30"/>
      <c r="F630" s="30"/>
      <c r="G630" s="43"/>
      <c r="H630" s="43"/>
      <c r="I630" s="43"/>
      <c r="J630" s="43"/>
      <c r="K630" s="43"/>
      <c r="L630" s="43"/>
      <c r="M630" s="43"/>
      <c r="N630" s="30"/>
      <c r="O630" s="30"/>
      <c r="P630" s="30"/>
      <c r="Q630" s="30"/>
      <c r="R630" s="30"/>
      <c r="S630" s="30"/>
      <c r="T630" s="30"/>
    </row>
    <row r="631" spans="3:20" x14ac:dyDescent="0.3">
      <c r="C631" s="30"/>
      <c r="D631" s="30"/>
      <c r="E631" s="30"/>
      <c r="F631" s="30"/>
      <c r="G631" s="43"/>
      <c r="H631" s="43"/>
      <c r="I631" s="43"/>
      <c r="J631" s="43"/>
      <c r="K631" s="43"/>
      <c r="L631" s="43"/>
      <c r="M631" s="43"/>
      <c r="N631" s="30"/>
      <c r="O631" s="30"/>
      <c r="P631" s="30"/>
      <c r="Q631" s="30"/>
      <c r="R631" s="30"/>
      <c r="S631" s="30"/>
      <c r="T631" s="30"/>
    </row>
    <row r="632" spans="3:20" x14ac:dyDescent="0.3">
      <c r="C632" s="30"/>
      <c r="D632" s="30"/>
      <c r="E632" s="30"/>
      <c r="F632" s="30"/>
      <c r="G632" s="43"/>
      <c r="H632" s="43"/>
      <c r="I632" s="43"/>
      <c r="J632" s="43"/>
      <c r="K632" s="43"/>
      <c r="L632" s="43"/>
      <c r="M632" s="43"/>
      <c r="N632" s="30"/>
      <c r="O632" s="30"/>
      <c r="P632" s="30"/>
      <c r="Q632" s="30"/>
      <c r="R632" s="30"/>
      <c r="S632" s="30"/>
      <c r="T632" s="30"/>
    </row>
    <row r="633" spans="3:20" x14ac:dyDescent="0.3">
      <c r="C633" s="30"/>
      <c r="D633" s="30"/>
      <c r="E633" s="30"/>
      <c r="F633" s="30"/>
      <c r="G633" s="43"/>
      <c r="H633" s="43"/>
      <c r="I633" s="43"/>
      <c r="J633" s="43"/>
      <c r="K633" s="43"/>
      <c r="L633" s="43"/>
      <c r="M633" s="43"/>
      <c r="N633" s="30"/>
      <c r="O633" s="30"/>
      <c r="P633" s="30"/>
      <c r="Q633" s="30"/>
      <c r="R633" s="30"/>
      <c r="S633" s="30"/>
      <c r="T633" s="30"/>
    </row>
    <row r="634" spans="3:20" x14ac:dyDescent="0.3">
      <c r="C634" s="30"/>
      <c r="D634" s="30"/>
      <c r="E634" s="30"/>
      <c r="F634" s="30"/>
      <c r="G634" s="43"/>
      <c r="H634" s="43"/>
      <c r="I634" s="43"/>
      <c r="J634" s="43"/>
      <c r="K634" s="43"/>
      <c r="L634" s="43"/>
      <c r="M634" s="43"/>
      <c r="N634" s="30"/>
      <c r="O634" s="30"/>
      <c r="P634" s="30"/>
      <c r="Q634" s="30"/>
      <c r="R634" s="30"/>
      <c r="S634" s="30"/>
      <c r="T634" s="30"/>
    </row>
    <row r="635" spans="3:20" x14ac:dyDescent="0.3">
      <c r="C635" s="30"/>
      <c r="D635" s="30"/>
      <c r="E635" s="30"/>
      <c r="F635" s="30"/>
      <c r="G635" s="43"/>
      <c r="H635" s="43"/>
      <c r="I635" s="43"/>
      <c r="J635" s="43"/>
      <c r="K635" s="43"/>
      <c r="L635" s="43"/>
      <c r="M635" s="43"/>
      <c r="N635" s="30"/>
      <c r="O635" s="30"/>
      <c r="P635" s="30"/>
      <c r="Q635" s="30"/>
      <c r="R635" s="30"/>
      <c r="S635" s="30"/>
      <c r="T635" s="30"/>
    </row>
    <row r="636" spans="3:20" x14ac:dyDescent="0.3">
      <c r="C636" s="30"/>
      <c r="D636" s="30"/>
      <c r="E636" s="30"/>
      <c r="F636" s="30"/>
      <c r="G636" s="43"/>
      <c r="H636" s="43"/>
      <c r="I636" s="43"/>
      <c r="J636" s="43"/>
      <c r="K636" s="43"/>
      <c r="L636" s="43"/>
      <c r="M636" s="43"/>
      <c r="N636" s="30"/>
      <c r="O636" s="30"/>
      <c r="P636" s="30"/>
      <c r="Q636" s="30"/>
      <c r="R636" s="30"/>
      <c r="S636" s="30"/>
      <c r="T636" s="30"/>
    </row>
    <row r="637" spans="3:20" x14ac:dyDescent="0.3">
      <c r="C637" s="30"/>
      <c r="D637" s="30"/>
      <c r="E637" s="30"/>
      <c r="F637" s="30"/>
      <c r="G637" s="43"/>
      <c r="H637" s="43"/>
      <c r="I637" s="43"/>
      <c r="J637" s="43"/>
      <c r="K637" s="43"/>
      <c r="L637" s="43"/>
      <c r="M637" s="43"/>
      <c r="N637" s="30"/>
      <c r="O637" s="30"/>
      <c r="P637" s="30"/>
      <c r="Q637" s="30"/>
      <c r="R637" s="30"/>
      <c r="S637" s="30"/>
      <c r="T637" s="30"/>
    </row>
    <row r="638" spans="3:20" x14ac:dyDescent="0.3">
      <c r="C638" s="30"/>
      <c r="D638" s="30"/>
      <c r="E638" s="30"/>
      <c r="F638" s="30"/>
      <c r="G638" s="43"/>
      <c r="H638" s="43"/>
      <c r="I638" s="43"/>
      <c r="J638" s="43"/>
      <c r="K638" s="43"/>
      <c r="L638" s="43"/>
      <c r="M638" s="43"/>
      <c r="N638" s="30"/>
      <c r="O638" s="30"/>
      <c r="P638" s="30"/>
      <c r="Q638" s="30"/>
      <c r="R638" s="30"/>
      <c r="S638" s="30"/>
      <c r="T638" s="30"/>
    </row>
    <row r="639" spans="3:20" x14ac:dyDescent="0.3">
      <c r="C639" s="30"/>
      <c r="D639" s="30"/>
      <c r="E639" s="30"/>
      <c r="F639" s="30"/>
      <c r="G639" s="43"/>
      <c r="H639" s="43"/>
      <c r="I639" s="43"/>
      <c r="J639" s="43"/>
      <c r="K639" s="43"/>
      <c r="L639" s="43"/>
      <c r="M639" s="43"/>
      <c r="N639" s="30"/>
      <c r="O639" s="30"/>
      <c r="P639" s="30"/>
      <c r="Q639" s="30"/>
      <c r="R639" s="30"/>
      <c r="S639" s="30"/>
      <c r="T639" s="30"/>
    </row>
    <row r="640" spans="3:20" x14ac:dyDescent="0.3">
      <c r="C640" s="30"/>
      <c r="D640" s="30"/>
      <c r="E640" s="30"/>
      <c r="F640" s="30"/>
      <c r="G640" s="43"/>
      <c r="H640" s="43"/>
      <c r="I640" s="43"/>
      <c r="J640" s="43"/>
      <c r="K640" s="43"/>
      <c r="L640" s="43"/>
      <c r="M640" s="43"/>
      <c r="N640" s="30"/>
      <c r="O640" s="30"/>
      <c r="P640" s="30"/>
      <c r="Q640" s="30"/>
      <c r="R640" s="30"/>
      <c r="S640" s="30"/>
      <c r="T640" s="30"/>
    </row>
    <row r="641" spans="3:20" x14ac:dyDescent="0.3">
      <c r="C641" s="30"/>
      <c r="D641" s="30"/>
      <c r="E641" s="30"/>
      <c r="F641" s="30"/>
      <c r="G641" s="43"/>
      <c r="H641" s="43"/>
      <c r="I641" s="43"/>
      <c r="J641" s="43"/>
      <c r="K641" s="43"/>
      <c r="L641" s="43"/>
      <c r="M641" s="43"/>
      <c r="N641" s="30"/>
      <c r="O641" s="30"/>
      <c r="P641" s="30"/>
      <c r="Q641" s="30"/>
      <c r="R641" s="30"/>
      <c r="S641" s="30"/>
      <c r="T641" s="30"/>
    </row>
    <row r="642" spans="3:20" x14ac:dyDescent="0.3">
      <c r="C642" s="30"/>
      <c r="D642" s="30"/>
      <c r="E642" s="30"/>
      <c r="F642" s="30"/>
      <c r="G642" s="43"/>
      <c r="H642" s="43"/>
      <c r="I642" s="43"/>
      <c r="J642" s="43"/>
      <c r="K642" s="43"/>
      <c r="L642" s="43"/>
      <c r="M642" s="43"/>
      <c r="N642" s="30"/>
      <c r="O642" s="30"/>
      <c r="P642" s="30"/>
      <c r="Q642" s="30"/>
      <c r="R642" s="30"/>
      <c r="S642" s="30"/>
      <c r="T642" s="30"/>
    </row>
    <row r="643" spans="3:20" x14ac:dyDescent="0.3">
      <c r="C643" s="30"/>
      <c r="D643" s="30"/>
      <c r="E643" s="30"/>
      <c r="F643" s="30"/>
      <c r="G643" s="43"/>
      <c r="H643" s="43"/>
      <c r="I643" s="43"/>
      <c r="J643" s="43"/>
      <c r="K643" s="43"/>
      <c r="L643" s="43"/>
      <c r="M643" s="43"/>
      <c r="N643" s="30"/>
      <c r="O643" s="30"/>
      <c r="P643" s="30"/>
      <c r="Q643" s="30"/>
      <c r="R643" s="30"/>
      <c r="S643" s="30"/>
      <c r="T643" s="30"/>
    </row>
    <row r="644" spans="3:20" x14ac:dyDescent="0.3">
      <c r="C644" s="30"/>
      <c r="D644" s="30"/>
      <c r="E644" s="30"/>
      <c r="F644" s="30"/>
      <c r="G644" s="43"/>
      <c r="H644" s="43"/>
      <c r="I644" s="43"/>
      <c r="J644" s="43"/>
      <c r="K644" s="43"/>
      <c r="L644" s="43"/>
      <c r="M644" s="43"/>
      <c r="N644" s="30"/>
      <c r="O644" s="30"/>
      <c r="P644" s="30"/>
      <c r="Q644" s="30"/>
      <c r="R644" s="30"/>
      <c r="S644" s="30"/>
      <c r="T644" s="30"/>
    </row>
    <row r="645" spans="3:20" x14ac:dyDescent="0.3">
      <c r="C645" s="30"/>
      <c r="D645" s="30"/>
      <c r="E645" s="30"/>
      <c r="F645" s="30"/>
      <c r="G645" s="43"/>
      <c r="H645" s="43"/>
      <c r="I645" s="43"/>
      <c r="J645" s="43"/>
      <c r="K645" s="43"/>
      <c r="L645" s="43"/>
      <c r="M645" s="43"/>
      <c r="N645" s="30"/>
      <c r="O645" s="30"/>
      <c r="P645" s="30"/>
      <c r="Q645" s="30"/>
      <c r="R645" s="30"/>
      <c r="S645" s="30"/>
      <c r="T645" s="30"/>
    </row>
    <row r="646" spans="3:20" x14ac:dyDescent="0.3">
      <c r="C646" s="30"/>
      <c r="D646" s="30"/>
      <c r="E646" s="30"/>
      <c r="F646" s="30"/>
      <c r="G646" s="43"/>
      <c r="H646" s="43"/>
      <c r="I646" s="43"/>
      <c r="J646" s="43"/>
      <c r="K646" s="43"/>
      <c r="L646" s="43"/>
      <c r="M646" s="43"/>
      <c r="N646" s="30"/>
      <c r="O646" s="30"/>
      <c r="P646" s="30"/>
      <c r="Q646" s="30"/>
      <c r="R646" s="30"/>
      <c r="S646" s="30"/>
      <c r="T646" s="30"/>
    </row>
    <row r="647" spans="3:20" x14ac:dyDescent="0.3">
      <c r="C647" s="30"/>
      <c r="D647" s="30"/>
      <c r="E647" s="30"/>
      <c r="F647" s="30"/>
      <c r="G647" s="43"/>
      <c r="H647" s="43"/>
      <c r="I647" s="43"/>
      <c r="J647" s="43"/>
      <c r="K647" s="43"/>
      <c r="L647" s="43"/>
      <c r="M647" s="43"/>
      <c r="N647" s="30"/>
      <c r="O647" s="30"/>
      <c r="P647" s="30"/>
      <c r="Q647" s="30"/>
      <c r="R647" s="30"/>
      <c r="S647" s="30"/>
      <c r="T647" s="30"/>
    </row>
    <row r="648" spans="3:20" x14ac:dyDescent="0.3">
      <c r="C648" s="30"/>
      <c r="D648" s="30"/>
      <c r="E648" s="30"/>
      <c r="F648" s="30"/>
      <c r="G648" s="43"/>
      <c r="H648" s="43"/>
      <c r="I648" s="43"/>
      <c r="J648" s="43"/>
      <c r="K648" s="43"/>
      <c r="L648" s="43"/>
      <c r="M648" s="43"/>
      <c r="N648" s="30"/>
      <c r="O648" s="30"/>
      <c r="P648" s="30"/>
      <c r="Q648" s="30"/>
      <c r="R648" s="30"/>
      <c r="S648" s="30"/>
      <c r="T648" s="30"/>
    </row>
    <row r="649" spans="3:20" x14ac:dyDescent="0.3">
      <c r="C649" s="30"/>
      <c r="D649" s="30"/>
      <c r="E649" s="30"/>
      <c r="F649" s="30"/>
      <c r="G649" s="43"/>
      <c r="H649" s="43"/>
      <c r="I649" s="43"/>
      <c r="J649" s="43"/>
      <c r="K649" s="43"/>
      <c r="L649" s="43"/>
      <c r="M649" s="43"/>
      <c r="N649" s="30"/>
      <c r="O649" s="30"/>
      <c r="P649" s="30"/>
      <c r="Q649" s="30"/>
      <c r="R649" s="30"/>
      <c r="S649" s="30"/>
      <c r="T649" s="30"/>
    </row>
    <row r="650" spans="3:20" x14ac:dyDescent="0.3">
      <c r="C650" s="30"/>
      <c r="D650" s="30"/>
      <c r="E650" s="30"/>
      <c r="F650" s="30"/>
      <c r="G650" s="43"/>
      <c r="H650" s="43"/>
      <c r="I650" s="43"/>
      <c r="J650" s="43"/>
      <c r="K650" s="43"/>
      <c r="L650" s="43"/>
      <c r="M650" s="43"/>
      <c r="N650" s="30"/>
      <c r="O650" s="30"/>
      <c r="P650" s="30"/>
      <c r="Q650" s="30"/>
      <c r="R650" s="30"/>
      <c r="S650" s="30"/>
      <c r="T650" s="30"/>
    </row>
    <row r="651" spans="3:20" x14ac:dyDescent="0.3">
      <c r="C651" s="30"/>
      <c r="D651" s="30"/>
      <c r="E651" s="30"/>
      <c r="F651" s="30"/>
      <c r="G651" s="43"/>
      <c r="H651" s="43"/>
      <c r="I651" s="43"/>
      <c r="J651" s="43"/>
      <c r="K651" s="43"/>
      <c r="L651" s="43"/>
      <c r="M651" s="43"/>
      <c r="N651" s="30"/>
      <c r="O651" s="30"/>
      <c r="P651" s="30"/>
      <c r="Q651" s="30"/>
      <c r="R651" s="30"/>
      <c r="S651" s="30"/>
      <c r="T651" s="30"/>
    </row>
    <row r="652" spans="3:20" x14ac:dyDescent="0.3">
      <c r="C652" s="30"/>
      <c r="D652" s="30"/>
      <c r="E652" s="30"/>
      <c r="F652" s="30"/>
      <c r="G652" s="43"/>
      <c r="H652" s="43"/>
      <c r="I652" s="43"/>
      <c r="J652" s="43"/>
      <c r="K652" s="43"/>
      <c r="L652" s="43"/>
      <c r="M652" s="43"/>
      <c r="N652" s="30"/>
      <c r="O652" s="30"/>
      <c r="P652" s="30"/>
      <c r="Q652" s="30"/>
      <c r="R652" s="30"/>
      <c r="S652" s="30"/>
      <c r="T652" s="30"/>
    </row>
    <row r="653" spans="3:20" x14ac:dyDescent="0.3">
      <c r="C653" s="30"/>
      <c r="D653" s="30"/>
      <c r="E653" s="30"/>
      <c r="F653" s="30"/>
      <c r="G653" s="43"/>
      <c r="H653" s="43"/>
      <c r="I653" s="43"/>
      <c r="J653" s="43"/>
      <c r="K653" s="43"/>
      <c r="L653" s="43"/>
      <c r="M653" s="43"/>
      <c r="N653" s="30"/>
      <c r="O653" s="30"/>
      <c r="P653" s="30"/>
      <c r="Q653" s="30"/>
      <c r="R653" s="30"/>
      <c r="S653" s="30"/>
      <c r="T653" s="30"/>
    </row>
    <row r="654" spans="3:20" x14ac:dyDescent="0.3">
      <c r="C654" s="30"/>
      <c r="D654" s="30"/>
      <c r="E654" s="30"/>
      <c r="F654" s="30"/>
      <c r="G654" s="43"/>
      <c r="H654" s="43"/>
      <c r="I654" s="43"/>
      <c r="J654" s="43"/>
      <c r="K654" s="43"/>
      <c r="L654" s="43"/>
      <c r="M654" s="43"/>
      <c r="N654" s="30"/>
      <c r="O654" s="30"/>
      <c r="P654" s="30"/>
      <c r="Q654" s="30"/>
      <c r="R654" s="30"/>
      <c r="S654" s="30"/>
      <c r="T654" s="30"/>
    </row>
    <row r="655" spans="3:20" x14ac:dyDescent="0.3">
      <c r="C655" s="30"/>
      <c r="D655" s="30"/>
      <c r="E655" s="30"/>
      <c r="F655" s="30"/>
      <c r="G655" s="43"/>
      <c r="H655" s="43"/>
      <c r="I655" s="43"/>
      <c r="J655" s="43"/>
      <c r="K655" s="43"/>
      <c r="L655" s="43"/>
      <c r="M655" s="43"/>
      <c r="N655" s="30"/>
      <c r="O655" s="30"/>
      <c r="P655" s="30"/>
      <c r="Q655" s="30"/>
      <c r="R655" s="30"/>
      <c r="S655" s="30"/>
      <c r="T655" s="30"/>
    </row>
    <row r="656" spans="3:20" x14ac:dyDescent="0.3">
      <c r="C656" s="30"/>
      <c r="D656" s="30"/>
      <c r="E656" s="30"/>
      <c r="F656" s="30"/>
      <c r="G656" s="43"/>
      <c r="H656" s="43"/>
      <c r="I656" s="43"/>
      <c r="J656" s="43"/>
      <c r="K656" s="43"/>
      <c r="L656" s="43"/>
      <c r="M656" s="43"/>
      <c r="N656" s="30"/>
      <c r="O656" s="30"/>
      <c r="P656" s="30"/>
      <c r="Q656" s="30"/>
      <c r="R656" s="30"/>
      <c r="S656" s="30"/>
      <c r="T656" s="30"/>
    </row>
    <row r="657" spans="3:20" x14ac:dyDescent="0.3">
      <c r="C657" s="30"/>
      <c r="D657" s="30"/>
      <c r="E657" s="30"/>
      <c r="F657" s="30"/>
      <c r="G657" s="43"/>
      <c r="H657" s="43"/>
      <c r="I657" s="43"/>
      <c r="J657" s="43"/>
      <c r="K657" s="43"/>
      <c r="L657" s="43"/>
      <c r="M657" s="43"/>
      <c r="N657" s="30"/>
      <c r="O657" s="30"/>
      <c r="P657" s="30"/>
      <c r="Q657" s="30"/>
      <c r="R657" s="30"/>
      <c r="S657" s="30"/>
      <c r="T657" s="30"/>
    </row>
    <row r="658" spans="3:20" x14ac:dyDescent="0.3">
      <c r="C658" s="30"/>
      <c r="D658" s="30"/>
      <c r="E658" s="30"/>
      <c r="F658" s="30"/>
      <c r="G658" s="43"/>
      <c r="H658" s="43"/>
      <c r="I658" s="43"/>
      <c r="J658" s="43"/>
      <c r="K658" s="43"/>
      <c r="L658" s="43"/>
      <c r="M658" s="43"/>
      <c r="N658" s="30"/>
      <c r="O658" s="30"/>
      <c r="P658" s="30"/>
      <c r="Q658" s="30"/>
      <c r="R658" s="30"/>
      <c r="S658" s="30"/>
      <c r="T658" s="30"/>
    </row>
    <row r="659" spans="3:20" x14ac:dyDescent="0.3">
      <c r="C659" s="30"/>
      <c r="D659" s="30"/>
      <c r="E659" s="30"/>
      <c r="F659" s="30"/>
      <c r="G659" s="43"/>
      <c r="H659" s="43"/>
      <c r="I659" s="43"/>
      <c r="J659" s="43"/>
      <c r="K659" s="43"/>
      <c r="L659" s="43"/>
      <c r="M659" s="43"/>
      <c r="N659" s="30"/>
      <c r="O659" s="30"/>
      <c r="P659" s="30"/>
      <c r="Q659" s="30"/>
      <c r="R659" s="30"/>
      <c r="S659" s="30"/>
      <c r="T659" s="30"/>
    </row>
    <row r="660" spans="3:20" x14ac:dyDescent="0.3">
      <c r="C660" s="30"/>
      <c r="D660" s="30"/>
      <c r="E660" s="30"/>
      <c r="F660" s="30"/>
      <c r="G660" s="43"/>
      <c r="H660" s="43"/>
      <c r="I660" s="43"/>
      <c r="J660" s="43"/>
      <c r="K660" s="43"/>
      <c r="L660" s="43"/>
      <c r="M660" s="43"/>
      <c r="N660" s="30"/>
      <c r="O660" s="30"/>
      <c r="P660" s="30"/>
      <c r="Q660" s="30"/>
      <c r="R660" s="30"/>
      <c r="S660" s="30"/>
      <c r="T660" s="30"/>
    </row>
    <row r="661" spans="3:20" x14ac:dyDescent="0.3">
      <c r="C661" s="30"/>
      <c r="D661" s="30"/>
      <c r="E661" s="30"/>
      <c r="F661" s="30"/>
      <c r="G661" s="43"/>
      <c r="H661" s="43"/>
      <c r="I661" s="43"/>
      <c r="J661" s="43"/>
      <c r="K661" s="43"/>
      <c r="L661" s="43"/>
      <c r="M661" s="43"/>
      <c r="N661" s="30"/>
      <c r="O661" s="30"/>
      <c r="P661" s="30"/>
      <c r="Q661" s="30"/>
      <c r="R661" s="30"/>
      <c r="S661" s="30"/>
      <c r="T661" s="30"/>
    </row>
    <row r="662" spans="3:20" x14ac:dyDescent="0.3">
      <c r="C662" s="30"/>
      <c r="D662" s="30"/>
      <c r="E662" s="30"/>
      <c r="F662" s="30"/>
      <c r="G662" s="43"/>
      <c r="H662" s="43"/>
      <c r="I662" s="43"/>
      <c r="J662" s="43"/>
      <c r="K662" s="43"/>
      <c r="L662" s="43"/>
      <c r="M662" s="43"/>
      <c r="N662" s="30"/>
      <c r="O662" s="30"/>
      <c r="P662" s="30"/>
      <c r="Q662" s="30"/>
      <c r="R662" s="30"/>
      <c r="S662" s="30"/>
      <c r="T662" s="30"/>
    </row>
    <row r="663" spans="3:20" x14ac:dyDescent="0.3">
      <c r="C663" s="30"/>
      <c r="D663" s="30"/>
      <c r="E663" s="30"/>
      <c r="F663" s="30"/>
      <c r="G663" s="43"/>
      <c r="H663" s="43"/>
      <c r="I663" s="43"/>
      <c r="J663" s="43"/>
      <c r="K663" s="43"/>
      <c r="L663" s="43"/>
      <c r="M663" s="43"/>
      <c r="N663" s="30"/>
      <c r="O663" s="30"/>
      <c r="P663" s="30"/>
      <c r="Q663" s="30"/>
      <c r="R663" s="30"/>
      <c r="S663" s="30"/>
      <c r="T663" s="30"/>
    </row>
    <row r="664" spans="3:20" x14ac:dyDescent="0.3">
      <c r="C664" s="30"/>
      <c r="D664" s="30"/>
      <c r="E664" s="30"/>
      <c r="F664" s="30"/>
      <c r="G664" s="43"/>
      <c r="H664" s="43"/>
      <c r="I664" s="43"/>
      <c r="J664" s="43"/>
      <c r="K664" s="43"/>
      <c r="L664" s="43"/>
      <c r="M664" s="43"/>
      <c r="N664" s="30"/>
      <c r="O664" s="30"/>
      <c r="P664" s="30"/>
      <c r="Q664" s="30"/>
      <c r="R664" s="30"/>
      <c r="S664" s="30"/>
      <c r="T664" s="30"/>
    </row>
    <row r="665" spans="3:20" x14ac:dyDescent="0.3">
      <c r="C665" s="30"/>
      <c r="D665" s="30"/>
      <c r="E665" s="30"/>
      <c r="F665" s="30"/>
      <c r="G665" s="43"/>
      <c r="H665" s="43"/>
      <c r="I665" s="43"/>
      <c r="J665" s="43"/>
      <c r="K665" s="43"/>
      <c r="L665" s="43"/>
      <c r="M665" s="43"/>
      <c r="N665" s="30"/>
      <c r="O665" s="30"/>
      <c r="P665" s="30"/>
      <c r="Q665" s="30"/>
      <c r="R665" s="30"/>
      <c r="S665" s="30"/>
      <c r="T665" s="30"/>
    </row>
    <row r="666" spans="3:20" x14ac:dyDescent="0.3">
      <c r="C666" s="30"/>
      <c r="D666" s="30"/>
      <c r="E666" s="30"/>
      <c r="F666" s="30"/>
      <c r="G666" s="43"/>
      <c r="H666" s="43"/>
      <c r="I666" s="43"/>
      <c r="J666" s="43"/>
      <c r="K666" s="43"/>
      <c r="L666" s="43"/>
      <c r="M666" s="43"/>
      <c r="N666" s="30"/>
      <c r="O666" s="30"/>
      <c r="P666" s="30"/>
      <c r="Q666" s="30"/>
      <c r="R666" s="30"/>
      <c r="S666" s="30"/>
      <c r="T666" s="30"/>
    </row>
    <row r="667" spans="3:20" x14ac:dyDescent="0.3">
      <c r="C667" s="30"/>
      <c r="D667" s="30"/>
      <c r="E667" s="30"/>
      <c r="F667" s="30"/>
      <c r="G667" s="43"/>
      <c r="H667" s="43"/>
      <c r="I667" s="43"/>
      <c r="J667" s="43"/>
      <c r="K667" s="43"/>
      <c r="L667" s="43"/>
      <c r="M667" s="43"/>
      <c r="N667" s="30"/>
      <c r="O667" s="30"/>
      <c r="P667" s="30"/>
      <c r="Q667" s="30"/>
      <c r="R667" s="30"/>
      <c r="S667" s="30"/>
      <c r="T667" s="30"/>
    </row>
    <row r="668" spans="3:20" x14ac:dyDescent="0.3">
      <c r="C668" s="30"/>
      <c r="D668" s="30"/>
      <c r="E668" s="30"/>
      <c r="F668" s="30"/>
      <c r="G668" s="43"/>
      <c r="H668" s="43"/>
      <c r="I668" s="43"/>
      <c r="J668" s="43"/>
      <c r="K668" s="43"/>
      <c r="L668" s="43"/>
      <c r="M668" s="43"/>
      <c r="N668" s="30"/>
      <c r="O668" s="30"/>
      <c r="P668" s="30"/>
      <c r="Q668" s="30"/>
      <c r="R668" s="30"/>
      <c r="S668" s="30"/>
      <c r="T668" s="30"/>
    </row>
    <row r="669" spans="3:20" x14ac:dyDescent="0.3">
      <c r="C669" s="30"/>
      <c r="D669" s="30"/>
      <c r="E669" s="30"/>
      <c r="F669" s="30"/>
      <c r="G669" s="43"/>
      <c r="H669" s="43"/>
      <c r="I669" s="43"/>
      <c r="J669" s="43"/>
      <c r="K669" s="43"/>
      <c r="L669" s="43"/>
      <c r="M669" s="43"/>
      <c r="N669" s="30"/>
      <c r="O669" s="30"/>
      <c r="P669" s="30"/>
      <c r="Q669" s="30"/>
      <c r="R669" s="30"/>
      <c r="S669" s="30"/>
      <c r="T669" s="30"/>
    </row>
    <row r="670" spans="3:20" x14ac:dyDescent="0.3">
      <c r="C670" s="30"/>
      <c r="D670" s="30"/>
      <c r="E670" s="30"/>
      <c r="F670" s="30"/>
      <c r="G670" s="43"/>
      <c r="H670" s="43"/>
      <c r="I670" s="43"/>
      <c r="J670" s="43"/>
      <c r="K670" s="43"/>
      <c r="L670" s="43"/>
      <c r="M670" s="43"/>
      <c r="N670" s="30"/>
      <c r="O670" s="30"/>
      <c r="P670" s="30"/>
      <c r="Q670" s="30"/>
      <c r="R670" s="30"/>
      <c r="S670" s="30"/>
      <c r="T670" s="30"/>
    </row>
    <row r="671" spans="3:20" x14ac:dyDescent="0.3">
      <c r="C671" s="30"/>
      <c r="D671" s="30"/>
      <c r="E671" s="30"/>
      <c r="F671" s="30"/>
      <c r="G671" s="43"/>
      <c r="H671" s="43"/>
      <c r="I671" s="43"/>
      <c r="J671" s="43"/>
      <c r="K671" s="43"/>
      <c r="L671" s="43"/>
      <c r="M671" s="43"/>
      <c r="N671" s="30"/>
      <c r="O671" s="30"/>
      <c r="P671" s="30"/>
      <c r="Q671" s="30"/>
      <c r="R671" s="30"/>
      <c r="S671" s="30"/>
      <c r="T671" s="30"/>
    </row>
    <row r="672" spans="3:20" x14ac:dyDescent="0.3">
      <c r="C672" s="30"/>
      <c r="D672" s="30"/>
      <c r="E672" s="30"/>
      <c r="F672" s="30"/>
      <c r="G672" s="43"/>
      <c r="H672" s="43"/>
      <c r="I672" s="43"/>
      <c r="J672" s="43"/>
      <c r="K672" s="43"/>
      <c r="L672" s="43"/>
      <c r="M672" s="43"/>
      <c r="N672" s="30"/>
      <c r="O672" s="30"/>
      <c r="P672" s="30"/>
      <c r="Q672" s="30"/>
      <c r="R672" s="30"/>
      <c r="S672" s="30"/>
      <c r="T672" s="30"/>
    </row>
    <row r="673" spans="3:20" x14ac:dyDescent="0.3">
      <c r="C673" s="30"/>
      <c r="D673" s="30"/>
      <c r="E673" s="30"/>
      <c r="F673" s="30"/>
      <c r="G673" s="43"/>
      <c r="H673" s="43"/>
      <c r="I673" s="43"/>
      <c r="J673" s="43"/>
      <c r="K673" s="43"/>
      <c r="L673" s="43"/>
      <c r="M673" s="43"/>
      <c r="N673" s="30"/>
      <c r="O673" s="30"/>
      <c r="P673" s="30"/>
      <c r="Q673" s="30"/>
      <c r="R673" s="30"/>
      <c r="S673" s="30"/>
      <c r="T673" s="30"/>
    </row>
    <row r="674" spans="3:20" x14ac:dyDescent="0.3">
      <c r="C674" s="30"/>
      <c r="D674" s="30"/>
      <c r="E674" s="30"/>
      <c r="F674" s="30"/>
      <c r="G674" s="43"/>
      <c r="H674" s="43"/>
      <c r="I674" s="43"/>
      <c r="J674" s="43"/>
      <c r="K674" s="43"/>
      <c r="L674" s="43"/>
      <c r="M674" s="43"/>
      <c r="N674" s="30"/>
      <c r="O674" s="30"/>
      <c r="P674" s="30"/>
      <c r="Q674" s="30"/>
      <c r="R674" s="30"/>
      <c r="S674" s="30"/>
      <c r="T674" s="30"/>
    </row>
    <row r="675" spans="3:20" x14ac:dyDescent="0.3">
      <c r="C675" s="30"/>
      <c r="D675" s="30"/>
      <c r="E675" s="30"/>
      <c r="F675" s="30"/>
      <c r="G675" s="43"/>
      <c r="H675" s="43"/>
      <c r="I675" s="43"/>
      <c r="J675" s="43"/>
      <c r="K675" s="43"/>
      <c r="L675" s="43"/>
      <c r="M675" s="43"/>
      <c r="N675" s="30"/>
      <c r="O675" s="30"/>
      <c r="P675" s="30"/>
      <c r="Q675" s="30"/>
      <c r="R675" s="30"/>
      <c r="S675" s="30"/>
      <c r="T675" s="30"/>
    </row>
    <row r="676" spans="3:20" x14ac:dyDescent="0.3">
      <c r="C676" s="30"/>
      <c r="D676" s="30"/>
      <c r="E676" s="30"/>
      <c r="F676" s="30"/>
      <c r="G676" s="43"/>
      <c r="H676" s="43"/>
      <c r="I676" s="43"/>
      <c r="J676" s="43"/>
      <c r="K676" s="43"/>
      <c r="L676" s="43"/>
      <c r="M676" s="43"/>
      <c r="N676" s="30"/>
      <c r="O676" s="30"/>
      <c r="P676" s="30"/>
      <c r="Q676" s="30"/>
      <c r="R676" s="30"/>
      <c r="S676" s="30"/>
      <c r="T676" s="30"/>
    </row>
    <row r="677" spans="3:20" x14ac:dyDescent="0.3">
      <c r="C677" s="30"/>
      <c r="D677" s="30"/>
      <c r="E677" s="30"/>
      <c r="F677" s="30"/>
      <c r="G677" s="43"/>
      <c r="H677" s="43"/>
      <c r="I677" s="43"/>
      <c r="J677" s="43"/>
      <c r="K677" s="43"/>
      <c r="L677" s="43"/>
      <c r="M677" s="43"/>
      <c r="N677" s="30"/>
      <c r="O677" s="30"/>
      <c r="P677" s="30"/>
      <c r="Q677" s="30"/>
      <c r="R677" s="30"/>
      <c r="S677" s="30"/>
      <c r="T677" s="30"/>
    </row>
    <row r="678" spans="3:20" x14ac:dyDescent="0.3">
      <c r="C678" s="30"/>
      <c r="D678" s="30"/>
      <c r="E678" s="30"/>
      <c r="F678" s="30"/>
      <c r="G678" s="43"/>
      <c r="H678" s="43"/>
      <c r="I678" s="43"/>
      <c r="J678" s="43"/>
      <c r="K678" s="43"/>
      <c r="L678" s="43"/>
      <c r="M678" s="43"/>
      <c r="N678" s="30"/>
      <c r="O678" s="30"/>
      <c r="P678" s="30"/>
      <c r="Q678" s="30"/>
      <c r="R678" s="30"/>
      <c r="S678" s="30"/>
      <c r="T678" s="30"/>
    </row>
    <row r="679" spans="3:20" x14ac:dyDescent="0.3">
      <c r="C679" s="30"/>
      <c r="D679" s="30"/>
      <c r="E679" s="30"/>
      <c r="F679" s="30"/>
      <c r="G679" s="43"/>
      <c r="H679" s="43"/>
      <c r="I679" s="43"/>
      <c r="J679" s="43"/>
      <c r="K679" s="43"/>
      <c r="L679" s="43"/>
      <c r="M679" s="43"/>
      <c r="N679" s="30"/>
      <c r="O679" s="30"/>
      <c r="P679" s="30"/>
      <c r="Q679" s="30"/>
      <c r="R679" s="30"/>
      <c r="S679" s="30"/>
      <c r="T679" s="30"/>
    </row>
    <row r="680" spans="3:20" x14ac:dyDescent="0.3">
      <c r="C680" s="30"/>
      <c r="D680" s="30"/>
      <c r="E680" s="30"/>
      <c r="F680" s="30"/>
      <c r="G680" s="43"/>
      <c r="H680" s="43"/>
      <c r="I680" s="43"/>
      <c r="J680" s="43"/>
      <c r="K680" s="43"/>
      <c r="L680" s="43"/>
      <c r="M680" s="43"/>
      <c r="N680" s="30"/>
      <c r="O680" s="30"/>
      <c r="P680" s="30"/>
      <c r="Q680" s="30"/>
      <c r="R680" s="30"/>
      <c r="S680" s="30"/>
      <c r="T680" s="30"/>
    </row>
    <row r="681" spans="3:20" x14ac:dyDescent="0.3">
      <c r="C681" s="30"/>
      <c r="D681" s="30"/>
      <c r="E681" s="30"/>
      <c r="F681" s="30"/>
      <c r="G681" s="43"/>
      <c r="H681" s="43"/>
      <c r="I681" s="43"/>
      <c r="J681" s="43"/>
      <c r="K681" s="43"/>
      <c r="L681" s="43"/>
      <c r="M681" s="43"/>
      <c r="N681" s="30"/>
      <c r="O681" s="30"/>
      <c r="P681" s="30"/>
      <c r="Q681" s="30"/>
      <c r="R681" s="30"/>
      <c r="S681" s="30"/>
      <c r="T681" s="30"/>
    </row>
    <row r="682" spans="3:20" x14ac:dyDescent="0.3">
      <c r="C682" s="30"/>
      <c r="D682" s="30"/>
      <c r="E682" s="30"/>
      <c r="F682" s="30"/>
      <c r="G682" s="43"/>
      <c r="H682" s="43"/>
      <c r="I682" s="43"/>
      <c r="J682" s="43"/>
      <c r="K682" s="43"/>
      <c r="L682" s="43"/>
      <c r="M682" s="43"/>
      <c r="N682" s="30"/>
      <c r="O682" s="30"/>
      <c r="P682" s="30"/>
      <c r="Q682" s="30"/>
      <c r="R682" s="30"/>
      <c r="S682" s="30"/>
      <c r="T682" s="30"/>
    </row>
    <row r="683" spans="3:20" x14ac:dyDescent="0.3">
      <c r="C683" s="30"/>
      <c r="D683" s="30"/>
      <c r="E683" s="30"/>
      <c r="F683" s="30"/>
      <c r="G683" s="43"/>
      <c r="H683" s="43"/>
      <c r="I683" s="43"/>
      <c r="J683" s="43"/>
      <c r="K683" s="43"/>
      <c r="L683" s="43"/>
      <c r="M683" s="43"/>
      <c r="N683" s="30"/>
      <c r="O683" s="30"/>
      <c r="P683" s="30"/>
      <c r="Q683" s="30"/>
      <c r="R683" s="30"/>
      <c r="S683" s="30"/>
      <c r="T683" s="30"/>
    </row>
    <row r="684" spans="3:20" x14ac:dyDescent="0.3">
      <c r="C684" s="30"/>
      <c r="D684" s="30"/>
      <c r="E684" s="30"/>
      <c r="F684" s="30"/>
      <c r="G684" s="43"/>
      <c r="H684" s="43"/>
      <c r="I684" s="43"/>
      <c r="J684" s="43"/>
      <c r="K684" s="43"/>
      <c r="L684" s="43"/>
      <c r="M684" s="43"/>
      <c r="N684" s="30"/>
      <c r="O684" s="30"/>
      <c r="P684" s="30"/>
      <c r="Q684" s="30"/>
      <c r="R684" s="30"/>
      <c r="S684" s="30"/>
      <c r="T684" s="30"/>
    </row>
    <row r="685" spans="3:20" x14ac:dyDescent="0.3">
      <c r="C685" s="30"/>
      <c r="D685" s="30"/>
      <c r="E685" s="30"/>
      <c r="F685" s="30"/>
      <c r="G685" s="43"/>
      <c r="H685" s="43"/>
      <c r="I685" s="43"/>
      <c r="J685" s="43"/>
      <c r="K685" s="43"/>
      <c r="L685" s="43"/>
      <c r="M685" s="43"/>
      <c r="N685" s="30"/>
      <c r="O685" s="30"/>
      <c r="P685" s="30"/>
      <c r="Q685" s="30"/>
      <c r="R685" s="30"/>
      <c r="S685" s="30"/>
      <c r="T685" s="30"/>
    </row>
    <row r="686" spans="3:20" x14ac:dyDescent="0.3">
      <c r="C686" s="30"/>
      <c r="D686" s="30"/>
      <c r="E686" s="30"/>
      <c r="F686" s="30"/>
      <c r="G686" s="43"/>
      <c r="H686" s="43"/>
      <c r="I686" s="43"/>
      <c r="J686" s="43"/>
      <c r="K686" s="43"/>
      <c r="L686" s="43"/>
      <c r="M686" s="43"/>
      <c r="N686" s="30"/>
      <c r="O686" s="30"/>
      <c r="P686" s="30"/>
      <c r="Q686" s="30"/>
      <c r="R686" s="30"/>
      <c r="S686" s="30"/>
      <c r="T686" s="30"/>
    </row>
    <row r="687" spans="3:20" x14ac:dyDescent="0.3">
      <c r="C687" s="30"/>
      <c r="D687" s="30"/>
      <c r="E687" s="30"/>
      <c r="F687" s="30"/>
      <c r="G687" s="43"/>
      <c r="H687" s="43"/>
      <c r="I687" s="43"/>
      <c r="J687" s="43"/>
      <c r="K687" s="43"/>
      <c r="L687" s="43"/>
      <c r="M687" s="43"/>
      <c r="N687" s="30"/>
      <c r="O687" s="30"/>
      <c r="P687" s="30"/>
      <c r="Q687" s="30"/>
      <c r="R687" s="30"/>
      <c r="S687" s="30"/>
      <c r="T687" s="30"/>
    </row>
    <row r="688" spans="3:20" x14ac:dyDescent="0.3">
      <c r="C688" s="30"/>
      <c r="D688" s="30"/>
      <c r="E688" s="30"/>
      <c r="F688" s="30"/>
      <c r="G688" s="43"/>
      <c r="H688" s="43"/>
      <c r="I688" s="43"/>
      <c r="J688" s="43"/>
      <c r="K688" s="43"/>
      <c r="L688" s="43"/>
      <c r="M688" s="43"/>
      <c r="N688" s="30"/>
      <c r="O688" s="30"/>
      <c r="P688" s="30"/>
      <c r="Q688" s="30"/>
      <c r="R688" s="30"/>
      <c r="S688" s="30"/>
      <c r="T688" s="30"/>
    </row>
    <row r="689" spans="3:20" x14ac:dyDescent="0.3">
      <c r="C689" s="30"/>
      <c r="D689" s="30"/>
      <c r="E689" s="30"/>
      <c r="F689" s="30"/>
      <c r="G689" s="43"/>
      <c r="H689" s="43"/>
      <c r="I689" s="43"/>
      <c r="J689" s="43"/>
      <c r="K689" s="43"/>
      <c r="L689" s="43"/>
      <c r="M689" s="43"/>
      <c r="N689" s="30"/>
      <c r="O689" s="30"/>
      <c r="P689" s="30"/>
      <c r="Q689" s="30"/>
      <c r="R689" s="30"/>
      <c r="S689" s="30"/>
      <c r="T689" s="30"/>
    </row>
    <row r="690" spans="3:20" x14ac:dyDescent="0.3">
      <c r="C690" s="30"/>
      <c r="D690" s="30"/>
      <c r="E690" s="30"/>
      <c r="F690" s="30"/>
      <c r="G690" s="43"/>
      <c r="H690" s="43"/>
      <c r="I690" s="43"/>
      <c r="J690" s="43"/>
      <c r="K690" s="43"/>
      <c r="L690" s="43"/>
      <c r="M690" s="43"/>
      <c r="N690" s="30"/>
      <c r="O690" s="30"/>
      <c r="P690" s="30"/>
      <c r="Q690" s="30"/>
      <c r="R690" s="30"/>
      <c r="S690" s="30"/>
      <c r="T690" s="30"/>
    </row>
    <row r="691" spans="3:20" x14ac:dyDescent="0.3">
      <c r="C691" s="30"/>
      <c r="D691" s="30"/>
      <c r="E691" s="30"/>
      <c r="F691" s="30"/>
      <c r="G691" s="43"/>
      <c r="H691" s="43"/>
      <c r="I691" s="43"/>
      <c r="J691" s="43"/>
      <c r="K691" s="43"/>
      <c r="L691" s="43"/>
      <c r="M691" s="43"/>
      <c r="N691" s="30"/>
      <c r="O691" s="30"/>
      <c r="P691" s="30"/>
      <c r="Q691" s="30"/>
      <c r="R691" s="30"/>
      <c r="S691" s="30"/>
      <c r="T691" s="30"/>
    </row>
    <row r="692" spans="3:20" x14ac:dyDescent="0.3">
      <c r="C692" s="30"/>
      <c r="D692" s="30"/>
      <c r="E692" s="30"/>
      <c r="F692" s="30"/>
      <c r="G692" s="43"/>
      <c r="H692" s="43"/>
      <c r="I692" s="43"/>
      <c r="J692" s="43"/>
      <c r="K692" s="43"/>
      <c r="L692" s="43"/>
      <c r="M692" s="43"/>
      <c r="N692" s="30"/>
      <c r="O692" s="30"/>
      <c r="P692" s="30"/>
      <c r="Q692" s="30"/>
      <c r="R692" s="30"/>
      <c r="S692" s="30"/>
      <c r="T692" s="30"/>
    </row>
    <row r="693" spans="3:20" x14ac:dyDescent="0.3">
      <c r="C693" s="30"/>
      <c r="D693" s="30"/>
      <c r="E693" s="30"/>
      <c r="F693" s="30"/>
      <c r="G693" s="43"/>
      <c r="H693" s="43"/>
      <c r="I693" s="43"/>
      <c r="J693" s="43"/>
      <c r="K693" s="43"/>
      <c r="L693" s="43"/>
      <c r="M693" s="43"/>
      <c r="N693" s="30"/>
      <c r="O693" s="30"/>
      <c r="P693" s="30"/>
      <c r="Q693" s="30"/>
      <c r="R693" s="30"/>
      <c r="S693" s="30"/>
      <c r="T693" s="30"/>
    </row>
    <row r="694" spans="3:20" x14ac:dyDescent="0.3">
      <c r="C694" s="30"/>
      <c r="D694" s="30"/>
      <c r="E694" s="30"/>
      <c r="F694" s="30"/>
      <c r="G694" s="43"/>
      <c r="H694" s="43"/>
      <c r="I694" s="43"/>
      <c r="J694" s="43"/>
      <c r="K694" s="43"/>
      <c r="L694" s="43"/>
      <c r="M694" s="43"/>
      <c r="N694" s="30"/>
      <c r="O694" s="30"/>
      <c r="P694" s="30"/>
      <c r="Q694" s="30"/>
      <c r="R694" s="30"/>
      <c r="S694" s="30"/>
      <c r="T694" s="30"/>
    </row>
    <row r="695" spans="3:20" x14ac:dyDescent="0.3">
      <c r="C695" s="30"/>
      <c r="D695" s="30"/>
      <c r="E695" s="30"/>
      <c r="F695" s="30"/>
      <c r="G695" s="43"/>
      <c r="H695" s="43"/>
      <c r="I695" s="43"/>
      <c r="J695" s="43"/>
      <c r="K695" s="43"/>
      <c r="L695" s="43"/>
      <c r="M695" s="43"/>
      <c r="N695" s="30"/>
      <c r="O695" s="30"/>
      <c r="P695" s="30"/>
      <c r="Q695" s="30"/>
      <c r="R695" s="30"/>
      <c r="S695" s="30"/>
      <c r="T695" s="30"/>
    </row>
    <row r="696" spans="3:20" x14ac:dyDescent="0.3">
      <c r="C696" s="30"/>
      <c r="D696" s="30"/>
      <c r="E696" s="30"/>
      <c r="F696" s="30"/>
      <c r="G696" s="43"/>
      <c r="H696" s="43"/>
      <c r="I696" s="43"/>
      <c r="J696" s="43"/>
      <c r="K696" s="43"/>
      <c r="L696" s="43"/>
      <c r="M696" s="43"/>
      <c r="N696" s="30"/>
      <c r="O696" s="30"/>
      <c r="P696" s="30"/>
      <c r="Q696" s="30"/>
      <c r="R696" s="30"/>
      <c r="S696" s="30"/>
      <c r="T696" s="30"/>
    </row>
    <row r="697" spans="3:20" x14ac:dyDescent="0.3">
      <c r="C697" s="30"/>
      <c r="D697" s="30"/>
      <c r="E697" s="30"/>
      <c r="F697" s="30"/>
      <c r="G697" s="43"/>
      <c r="H697" s="43"/>
      <c r="I697" s="43"/>
      <c r="J697" s="43"/>
      <c r="K697" s="43"/>
      <c r="L697" s="43"/>
      <c r="M697" s="43"/>
      <c r="N697" s="30"/>
      <c r="O697" s="30"/>
      <c r="P697" s="30"/>
      <c r="Q697" s="30"/>
      <c r="R697" s="30"/>
      <c r="S697" s="30"/>
      <c r="T697" s="30"/>
    </row>
    <row r="698" spans="3:20" x14ac:dyDescent="0.3">
      <c r="C698" s="30"/>
      <c r="D698" s="30"/>
      <c r="E698" s="30"/>
      <c r="F698" s="30"/>
      <c r="G698" s="43"/>
      <c r="H698" s="43"/>
      <c r="I698" s="43"/>
      <c r="J698" s="43"/>
      <c r="K698" s="43"/>
      <c r="L698" s="43"/>
      <c r="M698" s="43"/>
      <c r="N698" s="30"/>
      <c r="O698" s="30"/>
      <c r="P698" s="30"/>
      <c r="Q698" s="30"/>
      <c r="R698" s="30"/>
      <c r="S698" s="30"/>
      <c r="T698" s="30"/>
    </row>
    <row r="699" spans="3:20" x14ac:dyDescent="0.3">
      <c r="C699" s="30"/>
      <c r="D699" s="30"/>
      <c r="E699" s="30"/>
      <c r="F699" s="30"/>
      <c r="G699" s="43"/>
      <c r="H699" s="43"/>
      <c r="I699" s="43"/>
      <c r="J699" s="43"/>
      <c r="K699" s="43"/>
      <c r="L699" s="43"/>
      <c r="M699" s="43"/>
      <c r="N699" s="30"/>
      <c r="O699" s="30"/>
      <c r="P699" s="30"/>
      <c r="Q699" s="30"/>
      <c r="R699" s="30"/>
      <c r="S699" s="30"/>
      <c r="T699" s="30"/>
    </row>
    <row r="700" spans="3:20" x14ac:dyDescent="0.3">
      <c r="C700" s="30"/>
      <c r="D700" s="30"/>
      <c r="E700" s="30"/>
      <c r="F700" s="30"/>
      <c r="G700" s="43"/>
      <c r="H700" s="43"/>
      <c r="I700" s="43"/>
      <c r="J700" s="43"/>
      <c r="K700" s="43"/>
      <c r="L700" s="43"/>
      <c r="M700" s="43"/>
      <c r="N700" s="30"/>
      <c r="O700" s="30"/>
      <c r="P700" s="30"/>
      <c r="Q700" s="30"/>
      <c r="R700" s="30"/>
      <c r="S700" s="30"/>
      <c r="T700" s="30"/>
    </row>
    <row r="701" spans="3:20" x14ac:dyDescent="0.3">
      <c r="C701" s="30"/>
      <c r="D701" s="30"/>
      <c r="E701" s="30"/>
      <c r="F701" s="30"/>
      <c r="G701" s="43"/>
      <c r="H701" s="43"/>
      <c r="I701" s="43"/>
      <c r="J701" s="43"/>
      <c r="K701" s="43"/>
      <c r="L701" s="43"/>
      <c r="M701" s="43"/>
      <c r="N701" s="30"/>
      <c r="O701" s="30"/>
      <c r="P701" s="30"/>
      <c r="Q701" s="30"/>
      <c r="R701" s="30"/>
      <c r="S701" s="30"/>
      <c r="T701" s="30"/>
    </row>
    <row r="702" spans="3:20" x14ac:dyDescent="0.3">
      <c r="C702" s="30"/>
      <c r="D702" s="30"/>
      <c r="E702" s="30"/>
      <c r="F702" s="30"/>
      <c r="G702" s="43"/>
      <c r="H702" s="43"/>
      <c r="I702" s="43"/>
      <c r="J702" s="43"/>
      <c r="K702" s="43"/>
      <c r="L702" s="43"/>
      <c r="M702" s="43"/>
      <c r="N702" s="30"/>
      <c r="O702" s="30"/>
      <c r="P702" s="30"/>
      <c r="Q702" s="30"/>
      <c r="R702" s="30"/>
      <c r="S702" s="30"/>
      <c r="T702" s="30"/>
    </row>
    <row r="703" spans="3:20" x14ac:dyDescent="0.3">
      <c r="C703" s="30"/>
      <c r="D703" s="30"/>
      <c r="E703" s="30"/>
      <c r="F703" s="30"/>
      <c r="G703" s="43"/>
      <c r="H703" s="43"/>
      <c r="I703" s="43"/>
      <c r="J703" s="43"/>
      <c r="K703" s="43"/>
      <c r="L703" s="43"/>
      <c r="M703" s="43"/>
      <c r="N703" s="30"/>
      <c r="O703" s="30"/>
      <c r="P703" s="30"/>
      <c r="Q703" s="30"/>
      <c r="R703" s="30"/>
      <c r="S703" s="30"/>
      <c r="T703" s="30"/>
    </row>
    <row r="704" spans="3:20" x14ac:dyDescent="0.3">
      <c r="C704" s="30"/>
      <c r="D704" s="30"/>
      <c r="E704" s="30"/>
      <c r="F704" s="30"/>
      <c r="G704" s="43"/>
      <c r="H704" s="43"/>
      <c r="I704" s="43"/>
      <c r="J704" s="43"/>
      <c r="K704" s="43"/>
      <c r="L704" s="43"/>
      <c r="M704" s="43"/>
      <c r="N704" s="30"/>
      <c r="O704" s="30"/>
      <c r="P704" s="30"/>
      <c r="Q704" s="30"/>
      <c r="R704" s="30"/>
      <c r="S704" s="30"/>
      <c r="T704" s="30"/>
    </row>
    <row r="705" spans="3:20" x14ac:dyDescent="0.3">
      <c r="C705" s="30"/>
      <c r="D705" s="30"/>
      <c r="E705" s="30"/>
      <c r="F705" s="30"/>
      <c r="G705" s="43"/>
      <c r="H705" s="43"/>
      <c r="I705" s="43"/>
      <c r="J705" s="43"/>
      <c r="K705" s="43"/>
      <c r="L705" s="43"/>
      <c r="M705" s="43"/>
      <c r="N705" s="30"/>
      <c r="O705" s="30"/>
      <c r="P705" s="30"/>
      <c r="Q705" s="30"/>
      <c r="R705" s="30"/>
      <c r="S705" s="30"/>
      <c r="T705" s="30"/>
    </row>
    <row r="706" spans="3:20" x14ac:dyDescent="0.3">
      <c r="C706" s="30"/>
      <c r="D706" s="30"/>
      <c r="E706" s="30"/>
      <c r="F706" s="30"/>
      <c r="G706" s="43"/>
      <c r="H706" s="43"/>
      <c r="I706" s="43"/>
      <c r="J706" s="43"/>
      <c r="K706" s="43"/>
      <c r="L706" s="43"/>
      <c r="M706" s="43"/>
      <c r="N706" s="30"/>
      <c r="O706" s="30"/>
      <c r="P706" s="30"/>
      <c r="Q706" s="30"/>
      <c r="R706" s="30"/>
      <c r="S706" s="30"/>
      <c r="T706" s="30"/>
    </row>
    <row r="707" spans="3:20" x14ac:dyDescent="0.3">
      <c r="C707" s="30"/>
      <c r="D707" s="30"/>
      <c r="E707" s="30"/>
      <c r="F707" s="30"/>
      <c r="G707" s="43"/>
      <c r="H707" s="43"/>
      <c r="I707" s="43"/>
      <c r="J707" s="43"/>
      <c r="K707" s="43"/>
      <c r="L707" s="43"/>
      <c r="M707" s="43"/>
      <c r="N707" s="30"/>
      <c r="O707" s="30"/>
      <c r="P707" s="30"/>
      <c r="Q707" s="30"/>
      <c r="R707" s="30"/>
      <c r="S707" s="30"/>
      <c r="T707" s="30"/>
    </row>
    <row r="708" spans="3:20" x14ac:dyDescent="0.3">
      <c r="C708" s="30"/>
      <c r="D708" s="30"/>
      <c r="E708" s="30"/>
      <c r="F708" s="30"/>
      <c r="G708" s="43"/>
      <c r="H708" s="43"/>
      <c r="I708" s="43"/>
      <c r="J708" s="43"/>
      <c r="K708" s="43"/>
      <c r="L708" s="43"/>
      <c r="M708" s="43"/>
      <c r="N708" s="30"/>
      <c r="O708" s="30"/>
      <c r="P708" s="30"/>
      <c r="Q708" s="30"/>
      <c r="R708" s="30"/>
      <c r="S708" s="30"/>
      <c r="T708" s="30"/>
    </row>
    <row r="709" spans="3:20" x14ac:dyDescent="0.3">
      <c r="C709" s="30"/>
      <c r="D709" s="30"/>
      <c r="E709" s="30"/>
      <c r="F709" s="30"/>
      <c r="G709" s="43"/>
      <c r="H709" s="43"/>
      <c r="I709" s="43"/>
      <c r="J709" s="43"/>
      <c r="K709" s="43"/>
      <c r="L709" s="43"/>
      <c r="M709" s="43"/>
      <c r="N709" s="30"/>
      <c r="O709" s="30"/>
      <c r="P709" s="30"/>
      <c r="Q709" s="30"/>
      <c r="R709" s="30"/>
      <c r="S709" s="30"/>
      <c r="T709" s="30"/>
    </row>
    <row r="710" spans="3:20" x14ac:dyDescent="0.3">
      <c r="C710" s="30"/>
      <c r="D710" s="30"/>
      <c r="E710" s="30"/>
      <c r="F710" s="30"/>
      <c r="G710" s="43"/>
      <c r="H710" s="43"/>
      <c r="I710" s="43"/>
      <c r="J710" s="43"/>
      <c r="K710" s="43"/>
      <c r="L710" s="43"/>
      <c r="M710" s="43"/>
      <c r="N710" s="30"/>
      <c r="O710" s="30"/>
      <c r="P710" s="30"/>
      <c r="Q710" s="30"/>
      <c r="R710" s="30"/>
      <c r="S710" s="30"/>
      <c r="T710" s="30"/>
    </row>
    <row r="711" spans="3:20" x14ac:dyDescent="0.3">
      <c r="C711" s="30"/>
      <c r="D711" s="30"/>
      <c r="E711" s="30"/>
      <c r="F711" s="30"/>
      <c r="G711" s="43"/>
      <c r="H711" s="43"/>
      <c r="I711" s="43"/>
      <c r="J711" s="43"/>
      <c r="K711" s="43"/>
      <c r="L711" s="43"/>
      <c r="M711" s="43"/>
      <c r="N711" s="30"/>
      <c r="O711" s="30"/>
      <c r="P711" s="30"/>
      <c r="Q711" s="30"/>
      <c r="R711" s="30"/>
      <c r="S711" s="30"/>
      <c r="T711" s="30"/>
    </row>
    <row r="712" spans="3:20" x14ac:dyDescent="0.3">
      <c r="C712" s="30"/>
      <c r="D712" s="30"/>
      <c r="E712" s="30"/>
      <c r="F712" s="30"/>
      <c r="G712" s="43"/>
      <c r="H712" s="43"/>
      <c r="I712" s="43"/>
      <c r="J712" s="43"/>
      <c r="K712" s="43"/>
      <c r="L712" s="43"/>
      <c r="M712" s="43"/>
      <c r="N712" s="30"/>
      <c r="O712" s="30"/>
      <c r="P712" s="30"/>
      <c r="Q712" s="30"/>
      <c r="R712" s="30"/>
      <c r="S712" s="30"/>
      <c r="T712" s="30"/>
    </row>
    <row r="713" spans="3:20" x14ac:dyDescent="0.3">
      <c r="C713" s="30"/>
      <c r="D713" s="30"/>
      <c r="E713" s="30"/>
      <c r="F713" s="30"/>
      <c r="G713" s="43"/>
      <c r="H713" s="43"/>
      <c r="I713" s="43"/>
      <c r="J713" s="43"/>
      <c r="K713" s="43"/>
      <c r="L713" s="43"/>
      <c r="M713" s="43"/>
      <c r="N713" s="30"/>
      <c r="O713" s="30"/>
      <c r="P713" s="30"/>
      <c r="Q713" s="30"/>
      <c r="R713" s="30"/>
      <c r="S713" s="30"/>
      <c r="T713" s="30"/>
    </row>
    <row r="714" spans="3:20" x14ac:dyDescent="0.3">
      <c r="C714" s="30"/>
      <c r="D714" s="30"/>
      <c r="E714" s="30"/>
      <c r="F714" s="30"/>
      <c r="G714" s="43"/>
      <c r="H714" s="43"/>
      <c r="I714" s="43"/>
      <c r="J714" s="43"/>
      <c r="K714" s="43"/>
      <c r="L714" s="43"/>
      <c r="M714" s="43"/>
      <c r="N714" s="30"/>
      <c r="O714" s="30"/>
      <c r="P714" s="30"/>
      <c r="Q714" s="30"/>
      <c r="R714" s="30"/>
      <c r="S714" s="30"/>
      <c r="T714" s="30"/>
    </row>
    <row r="715" spans="3:20" x14ac:dyDescent="0.3">
      <c r="C715" s="30"/>
      <c r="D715" s="30"/>
      <c r="E715" s="30"/>
      <c r="F715" s="30"/>
      <c r="G715" s="43"/>
      <c r="H715" s="43"/>
      <c r="I715" s="43"/>
      <c r="J715" s="43"/>
      <c r="K715" s="43"/>
      <c r="L715" s="43"/>
      <c r="M715" s="43"/>
      <c r="N715" s="30"/>
      <c r="O715" s="30"/>
      <c r="P715" s="30"/>
      <c r="Q715" s="30"/>
      <c r="R715" s="30"/>
      <c r="S715" s="30"/>
      <c r="T715" s="30"/>
    </row>
    <row r="716" spans="3:20" x14ac:dyDescent="0.3">
      <c r="C716" s="30"/>
      <c r="D716" s="30"/>
      <c r="E716" s="30"/>
      <c r="F716" s="30"/>
      <c r="G716" s="43"/>
      <c r="H716" s="43"/>
      <c r="I716" s="43"/>
      <c r="J716" s="43"/>
      <c r="K716" s="43"/>
      <c r="L716" s="43"/>
      <c r="M716" s="43"/>
      <c r="N716" s="30"/>
      <c r="O716" s="30"/>
      <c r="P716" s="30"/>
      <c r="Q716" s="30"/>
      <c r="R716" s="30"/>
      <c r="S716" s="30"/>
      <c r="T716" s="30"/>
    </row>
    <row r="717" spans="3:20" x14ac:dyDescent="0.3">
      <c r="C717" s="30"/>
      <c r="D717" s="30"/>
      <c r="E717" s="30"/>
      <c r="F717" s="30"/>
      <c r="G717" s="43"/>
      <c r="H717" s="43"/>
      <c r="I717" s="43"/>
      <c r="J717" s="43"/>
      <c r="K717" s="43"/>
      <c r="L717" s="43"/>
      <c r="M717" s="43"/>
      <c r="N717" s="30"/>
      <c r="O717" s="30"/>
      <c r="P717" s="30"/>
      <c r="Q717" s="30"/>
      <c r="R717" s="30"/>
      <c r="S717" s="30"/>
      <c r="T717" s="30"/>
    </row>
    <row r="718" spans="3:20" x14ac:dyDescent="0.3">
      <c r="C718" s="30"/>
      <c r="D718" s="30"/>
      <c r="E718" s="30"/>
      <c r="F718" s="30"/>
      <c r="G718" s="43"/>
      <c r="H718" s="43"/>
      <c r="I718" s="43"/>
      <c r="J718" s="43"/>
      <c r="K718" s="43"/>
      <c r="L718" s="43"/>
      <c r="M718" s="43"/>
      <c r="N718" s="30"/>
      <c r="O718" s="30"/>
      <c r="P718" s="30"/>
      <c r="Q718" s="30"/>
      <c r="R718" s="30"/>
      <c r="S718" s="30"/>
      <c r="T718" s="30"/>
    </row>
    <row r="719" spans="3:20" x14ac:dyDescent="0.3">
      <c r="C719" s="30"/>
      <c r="D719" s="30"/>
      <c r="E719" s="30"/>
      <c r="F719" s="30"/>
      <c r="G719" s="43"/>
      <c r="H719" s="43"/>
      <c r="I719" s="43"/>
      <c r="J719" s="43"/>
      <c r="K719" s="43"/>
      <c r="L719" s="43"/>
      <c r="M719" s="43"/>
      <c r="N719" s="30"/>
      <c r="O719" s="30"/>
      <c r="P719" s="30"/>
      <c r="Q719" s="30"/>
      <c r="R719" s="30"/>
      <c r="S719" s="30"/>
      <c r="T719" s="30"/>
    </row>
    <row r="720" spans="3:20" x14ac:dyDescent="0.3">
      <c r="C720" s="30"/>
      <c r="D720" s="30"/>
      <c r="E720" s="30"/>
      <c r="F720" s="30"/>
      <c r="G720" s="43"/>
      <c r="H720" s="43"/>
      <c r="I720" s="43"/>
      <c r="J720" s="43"/>
      <c r="K720" s="43"/>
      <c r="L720" s="43"/>
      <c r="M720" s="43"/>
      <c r="N720" s="30"/>
      <c r="O720" s="30"/>
      <c r="P720" s="30"/>
      <c r="Q720" s="30"/>
      <c r="R720" s="30"/>
      <c r="S720" s="30"/>
      <c r="T720" s="30"/>
    </row>
    <row r="721" spans="3:20" x14ac:dyDescent="0.3">
      <c r="C721" s="30"/>
      <c r="D721" s="30"/>
      <c r="E721" s="30"/>
      <c r="F721" s="30"/>
      <c r="G721" s="43"/>
      <c r="H721" s="43"/>
      <c r="I721" s="43"/>
      <c r="J721" s="43"/>
      <c r="K721" s="43"/>
      <c r="L721" s="43"/>
      <c r="M721" s="43"/>
      <c r="N721" s="30"/>
      <c r="O721" s="30"/>
      <c r="P721" s="30"/>
      <c r="Q721" s="30"/>
      <c r="R721" s="30"/>
      <c r="S721" s="30"/>
      <c r="T721" s="30"/>
    </row>
    <row r="722" spans="3:20" x14ac:dyDescent="0.3">
      <c r="C722" s="30"/>
      <c r="D722" s="30"/>
      <c r="E722" s="30"/>
      <c r="F722" s="30"/>
      <c r="G722" s="43"/>
      <c r="H722" s="43"/>
      <c r="I722" s="43"/>
      <c r="J722" s="43"/>
      <c r="K722" s="43"/>
      <c r="L722" s="43"/>
      <c r="M722" s="43"/>
      <c r="N722" s="30"/>
      <c r="O722" s="30"/>
      <c r="P722" s="30"/>
      <c r="Q722" s="30"/>
      <c r="R722" s="30"/>
      <c r="S722" s="30"/>
      <c r="T722" s="30"/>
    </row>
    <row r="723" spans="3:20" x14ac:dyDescent="0.3">
      <c r="C723" s="30"/>
      <c r="D723" s="30"/>
      <c r="E723" s="30"/>
      <c r="F723" s="30"/>
      <c r="G723" s="43"/>
      <c r="H723" s="43"/>
      <c r="I723" s="43"/>
      <c r="J723" s="43"/>
      <c r="K723" s="43"/>
      <c r="L723" s="43"/>
      <c r="M723" s="43"/>
      <c r="N723" s="30"/>
      <c r="O723" s="30"/>
      <c r="P723" s="30"/>
      <c r="Q723" s="30"/>
      <c r="R723" s="30"/>
      <c r="S723" s="30"/>
      <c r="T723" s="30"/>
    </row>
    <row r="724" spans="3:20" x14ac:dyDescent="0.3">
      <c r="C724" s="30"/>
      <c r="D724" s="30"/>
      <c r="E724" s="30"/>
      <c r="F724" s="30"/>
      <c r="G724" s="43"/>
      <c r="H724" s="43"/>
      <c r="I724" s="43"/>
      <c r="J724" s="43"/>
      <c r="K724" s="43"/>
      <c r="L724" s="43"/>
      <c r="M724" s="43"/>
      <c r="N724" s="30"/>
      <c r="O724" s="30"/>
      <c r="P724" s="30"/>
      <c r="Q724" s="30"/>
      <c r="R724" s="30"/>
      <c r="S724" s="30"/>
      <c r="T724" s="30"/>
    </row>
    <row r="725" spans="3:20" x14ac:dyDescent="0.3">
      <c r="C725" s="30"/>
      <c r="D725" s="30"/>
      <c r="E725" s="30"/>
      <c r="F725" s="30"/>
      <c r="G725" s="43"/>
      <c r="H725" s="43"/>
      <c r="I725" s="43"/>
      <c r="J725" s="43"/>
      <c r="K725" s="43"/>
      <c r="L725" s="43"/>
      <c r="M725" s="43"/>
      <c r="N725" s="30"/>
      <c r="O725" s="30"/>
      <c r="P725" s="30"/>
      <c r="Q725" s="30"/>
      <c r="R725" s="30"/>
      <c r="S725" s="30"/>
      <c r="T725" s="30"/>
    </row>
    <row r="726" spans="3:20" x14ac:dyDescent="0.3">
      <c r="C726" s="30"/>
      <c r="D726" s="30"/>
      <c r="E726" s="30"/>
      <c r="F726" s="30"/>
      <c r="G726" s="43"/>
      <c r="H726" s="43"/>
      <c r="I726" s="43"/>
      <c r="J726" s="43"/>
      <c r="K726" s="43"/>
      <c r="L726" s="43"/>
      <c r="M726" s="43"/>
      <c r="N726" s="30"/>
      <c r="O726" s="30"/>
      <c r="P726" s="30"/>
      <c r="Q726" s="30"/>
      <c r="R726" s="30"/>
      <c r="S726" s="30"/>
      <c r="T726" s="30"/>
    </row>
    <row r="727" spans="3:20" x14ac:dyDescent="0.3">
      <c r="C727" s="30"/>
      <c r="D727" s="30"/>
      <c r="E727" s="30"/>
      <c r="F727" s="30"/>
      <c r="G727" s="43"/>
      <c r="H727" s="43"/>
      <c r="I727" s="43"/>
      <c r="J727" s="43"/>
      <c r="K727" s="43"/>
      <c r="L727" s="43"/>
      <c r="M727" s="43"/>
      <c r="N727" s="30"/>
      <c r="O727" s="30"/>
      <c r="P727" s="30"/>
      <c r="Q727" s="30"/>
      <c r="R727" s="30"/>
      <c r="S727" s="30"/>
      <c r="T727" s="30"/>
    </row>
    <row r="728" spans="3:20" x14ac:dyDescent="0.3">
      <c r="C728" s="30"/>
      <c r="D728" s="30"/>
      <c r="E728" s="30"/>
      <c r="F728" s="30"/>
      <c r="G728" s="43"/>
      <c r="H728" s="43"/>
      <c r="I728" s="43"/>
      <c r="J728" s="43"/>
      <c r="K728" s="43"/>
      <c r="L728" s="43"/>
      <c r="M728" s="43"/>
      <c r="N728" s="30"/>
      <c r="O728" s="30"/>
      <c r="P728" s="30"/>
      <c r="Q728" s="30"/>
      <c r="R728" s="30"/>
      <c r="S728" s="30"/>
      <c r="T728" s="30"/>
    </row>
    <row r="729" spans="3:20" x14ac:dyDescent="0.3">
      <c r="C729" s="30"/>
      <c r="D729" s="30"/>
      <c r="E729" s="30"/>
      <c r="F729" s="30"/>
      <c r="G729" s="43"/>
      <c r="H729" s="43"/>
      <c r="I729" s="43"/>
      <c r="J729" s="43"/>
      <c r="K729" s="43"/>
      <c r="L729" s="43"/>
      <c r="M729" s="43"/>
      <c r="N729" s="30"/>
      <c r="O729" s="30"/>
      <c r="P729" s="30"/>
      <c r="Q729" s="30"/>
      <c r="R729" s="30"/>
      <c r="S729" s="30"/>
      <c r="T729" s="30"/>
    </row>
    <row r="730" spans="3:20" x14ac:dyDescent="0.3">
      <c r="C730" s="30"/>
      <c r="D730" s="30"/>
      <c r="E730" s="30"/>
      <c r="F730" s="30"/>
      <c r="G730" s="43"/>
      <c r="H730" s="43"/>
      <c r="I730" s="43"/>
      <c r="J730" s="43"/>
      <c r="K730" s="43"/>
      <c r="L730" s="43"/>
      <c r="M730" s="43"/>
      <c r="N730" s="30"/>
      <c r="O730" s="30"/>
      <c r="P730" s="30"/>
      <c r="Q730" s="30"/>
      <c r="R730" s="30"/>
      <c r="S730" s="30"/>
      <c r="T730" s="30"/>
    </row>
    <row r="731" spans="3:20" x14ac:dyDescent="0.3">
      <c r="C731" s="30"/>
      <c r="D731" s="30"/>
      <c r="E731" s="30"/>
      <c r="F731" s="30"/>
      <c r="G731" s="43"/>
      <c r="H731" s="43"/>
      <c r="I731" s="43"/>
      <c r="J731" s="43"/>
      <c r="K731" s="43"/>
      <c r="L731" s="43"/>
      <c r="M731" s="43"/>
      <c r="N731" s="30"/>
      <c r="O731" s="30"/>
      <c r="P731" s="30"/>
      <c r="Q731" s="30"/>
      <c r="R731" s="30"/>
      <c r="S731" s="30"/>
      <c r="T731" s="30"/>
    </row>
    <row r="732" spans="3:20" x14ac:dyDescent="0.3">
      <c r="C732" s="30"/>
      <c r="D732" s="30"/>
      <c r="E732" s="30"/>
      <c r="F732" s="30"/>
      <c r="G732" s="43"/>
      <c r="H732" s="43"/>
      <c r="I732" s="43"/>
      <c r="J732" s="43"/>
      <c r="K732" s="43"/>
      <c r="L732" s="43"/>
      <c r="M732" s="43"/>
      <c r="N732" s="30"/>
      <c r="O732" s="30"/>
      <c r="P732" s="30"/>
      <c r="Q732" s="30"/>
      <c r="R732" s="30"/>
      <c r="S732" s="30"/>
      <c r="T732" s="30"/>
    </row>
    <row r="733" spans="3:20" x14ac:dyDescent="0.3">
      <c r="C733" s="30"/>
      <c r="D733" s="30"/>
      <c r="E733" s="30"/>
      <c r="F733" s="30"/>
      <c r="G733" s="43"/>
      <c r="H733" s="43"/>
      <c r="I733" s="43"/>
      <c r="J733" s="43"/>
      <c r="K733" s="43"/>
      <c r="L733" s="43"/>
      <c r="M733" s="43"/>
      <c r="N733" s="30"/>
      <c r="O733" s="30"/>
      <c r="P733" s="30"/>
      <c r="Q733" s="30"/>
      <c r="R733" s="30"/>
      <c r="S733" s="30"/>
      <c r="T733" s="30"/>
    </row>
    <row r="734" spans="3:20" x14ac:dyDescent="0.3">
      <c r="C734" s="30"/>
      <c r="D734" s="30"/>
      <c r="E734" s="30"/>
      <c r="F734" s="30"/>
      <c r="G734" s="43"/>
      <c r="H734" s="43"/>
      <c r="I734" s="43"/>
      <c r="J734" s="43"/>
      <c r="K734" s="43"/>
      <c r="L734" s="43"/>
      <c r="M734" s="43"/>
      <c r="N734" s="30"/>
      <c r="O734" s="30"/>
      <c r="P734" s="30"/>
      <c r="Q734" s="30"/>
      <c r="R734" s="30"/>
      <c r="S734" s="30"/>
      <c r="T734" s="30"/>
    </row>
    <row r="735" spans="3:20" x14ac:dyDescent="0.3">
      <c r="C735" s="30"/>
      <c r="D735" s="30"/>
      <c r="E735" s="30"/>
      <c r="F735" s="30"/>
      <c r="G735" s="43"/>
      <c r="H735" s="43"/>
      <c r="I735" s="43"/>
      <c r="J735" s="43"/>
      <c r="K735" s="43"/>
      <c r="L735" s="43"/>
      <c r="M735" s="43"/>
      <c r="N735" s="30"/>
      <c r="O735" s="30"/>
      <c r="P735" s="30"/>
      <c r="Q735" s="30"/>
      <c r="R735" s="30"/>
      <c r="S735" s="30"/>
      <c r="T735" s="30"/>
    </row>
    <row r="736" spans="3:20" x14ac:dyDescent="0.3">
      <c r="C736" s="30"/>
      <c r="D736" s="30"/>
      <c r="E736" s="30"/>
      <c r="F736" s="30"/>
      <c r="G736" s="43"/>
      <c r="H736" s="43"/>
      <c r="I736" s="43"/>
      <c r="J736" s="43"/>
      <c r="K736" s="43"/>
      <c r="L736" s="43"/>
      <c r="M736" s="43"/>
      <c r="N736" s="30"/>
      <c r="O736" s="30"/>
      <c r="P736" s="30"/>
      <c r="Q736" s="30"/>
      <c r="R736" s="30"/>
      <c r="S736" s="30"/>
      <c r="T736" s="30"/>
    </row>
    <row r="737" spans="3:20" x14ac:dyDescent="0.3">
      <c r="C737" s="30"/>
      <c r="D737" s="30"/>
      <c r="E737" s="30"/>
      <c r="F737" s="30"/>
      <c r="G737" s="43"/>
      <c r="H737" s="43"/>
      <c r="I737" s="43"/>
      <c r="J737" s="43"/>
      <c r="K737" s="43"/>
      <c r="L737" s="43"/>
      <c r="M737" s="43"/>
      <c r="N737" s="30"/>
      <c r="O737" s="30"/>
      <c r="P737" s="30"/>
      <c r="Q737" s="30"/>
      <c r="R737" s="30"/>
      <c r="S737" s="30"/>
      <c r="T737" s="30"/>
    </row>
    <row r="738" spans="3:20" x14ac:dyDescent="0.3">
      <c r="C738" s="30"/>
      <c r="D738" s="30"/>
      <c r="E738" s="30"/>
      <c r="F738" s="30"/>
      <c r="G738" s="43"/>
      <c r="H738" s="43"/>
      <c r="I738" s="43"/>
      <c r="J738" s="43"/>
      <c r="K738" s="43"/>
      <c r="L738" s="43"/>
      <c r="M738" s="43"/>
      <c r="N738" s="30"/>
      <c r="O738" s="30"/>
      <c r="P738" s="30"/>
      <c r="Q738" s="30"/>
      <c r="R738" s="30"/>
      <c r="S738" s="30"/>
      <c r="T738" s="30"/>
    </row>
    <row r="739" spans="3:20" x14ac:dyDescent="0.3">
      <c r="C739" s="30"/>
      <c r="D739" s="30"/>
      <c r="E739" s="30"/>
      <c r="F739" s="30"/>
      <c r="G739" s="43"/>
      <c r="H739" s="43"/>
      <c r="I739" s="43"/>
      <c r="J739" s="43"/>
      <c r="K739" s="43"/>
      <c r="L739" s="43"/>
      <c r="M739" s="43"/>
      <c r="N739" s="30"/>
      <c r="O739" s="30"/>
      <c r="P739" s="30"/>
      <c r="Q739" s="30"/>
      <c r="R739" s="30"/>
      <c r="S739" s="30"/>
      <c r="T739" s="30"/>
    </row>
    <row r="740" spans="3:20" x14ac:dyDescent="0.3">
      <c r="C740" s="30"/>
      <c r="D740" s="30"/>
      <c r="E740" s="30"/>
      <c r="F740" s="30"/>
      <c r="G740" s="43"/>
      <c r="H740" s="43"/>
      <c r="I740" s="43"/>
      <c r="J740" s="43"/>
      <c r="K740" s="43"/>
      <c r="L740" s="43"/>
      <c r="M740" s="43"/>
      <c r="N740" s="30"/>
      <c r="O740" s="30"/>
      <c r="P740" s="30"/>
      <c r="Q740" s="30"/>
      <c r="R740" s="30"/>
      <c r="S740" s="30"/>
      <c r="T740" s="30"/>
    </row>
    <row r="741" spans="3:20" x14ac:dyDescent="0.3">
      <c r="C741" s="30"/>
      <c r="D741" s="30"/>
      <c r="E741" s="30"/>
      <c r="F741" s="30"/>
      <c r="G741" s="43"/>
      <c r="H741" s="43"/>
      <c r="I741" s="43"/>
      <c r="J741" s="43"/>
      <c r="K741" s="43"/>
      <c r="L741" s="43"/>
      <c r="M741" s="43"/>
      <c r="N741" s="30"/>
      <c r="O741" s="30"/>
      <c r="P741" s="30"/>
      <c r="Q741" s="30"/>
      <c r="R741" s="30"/>
      <c r="S741" s="30"/>
      <c r="T741" s="30"/>
    </row>
    <row r="742" spans="3:20" x14ac:dyDescent="0.3">
      <c r="C742" s="30"/>
      <c r="D742" s="30"/>
      <c r="E742" s="30"/>
      <c r="F742" s="30"/>
      <c r="G742" s="43"/>
      <c r="H742" s="43"/>
      <c r="I742" s="43"/>
      <c r="J742" s="43"/>
      <c r="K742" s="43"/>
      <c r="L742" s="43"/>
      <c r="M742" s="43"/>
      <c r="N742" s="30"/>
      <c r="O742" s="30"/>
      <c r="P742" s="30"/>
      <c r="Q742" s="30"/>
      <c r="R742" s="30"/>
      <c r="S742" s="30"/>
      <c r="T742" s="30"/>
    </row>
    <row r="743" spans="3:20" x14ac:dyDescent="0.3">
      <c r="C743" s="30"/>
      <c r="D743" s="30"/>
      <c r="E743" s="30"/>
      <c r="F743" s="30"/>
      <c r="G743" s="43"/>
      <c r="H743" s="43"/>
      <c r="I743" s="43"/>
      <c r="J743" s="43"/>
      <c r="K743" s="43"/>
      <c r="L743" s="43"/>
      <c r="M743" s="43"/>
      <c r="N743" s="30"/>
      <c r="O743" s="30"/>
      <c r="P743" s="30"/>
      <c r="Q743" s="30"/>
      <c r="R743" s="30"/>
      <c r="S743" s="30"/>
      <c r="T743" s="30"/>
    </row>
    <row r="744" spans="3:20" x14ac:dyDescent="0.3">
      <c r="C744" s="30"/>
      <c r="D744" s="30"/>
      <c r="E744" s="30"/>
      <c r="F744" s="30"/>
      <c r="G744" s="43"/>
      <c r="H744" s="43"/>
      <c r="I744" s="43"/>
      <c r="J744" s="43"/>
      <c r="K744" s="43"/>
      <c r="L744" s="43"/>
      <c r="M744" s="43"/>
      <c r="N744" s="30"/>
      <c r="O744" s="30"/>
      <c r="P744" s="30"/>
      <c r="Q744" s="30"/>
      <c r="R744" s="30"/>
      <c r="S744" s="30"/>
      <c r="T744" s="30"/>
    </row>
    <row r="745" spans="3:20" x14ac:dyDescent="0.3">
      <c r="C745" s="30"/>
      <c r="D745" s="30"/>
      <c r="E745" s="30"/>
      <c r="F745" s="30"/>
      <c r="G745" s="43"/>
      <c r="H745" s="43"/>
      <c r="I745" s="43"/>
      <c r="J745" s="43"/>
      <c r="K745" s="43"/>
      <c r="L745" s="43"/>
      <c r="M745" s="43"/>
      <c r="N745" s="30"/>
      <c r="O745" s="30"/>
      <c r="P745" s="30"/>
      <c r="Q745" s="30"/>
      <c r="R745" s="30"/>
      <c r="S745" s="30"/>
      <c r="T745" s="30"/>
    </row>
    <row r="746" spans="3:20" x14ac:dyDescent="0.3">
      <c r="C746" s="30"/>
      <c r="D746" s="30"/>
      <c r="E746" s="30"/>
      <c r="F746" s="30"/>
      <c r="G746" s="43"/>
      <c r="H746" s="43"/>
      <c r="I746" s="43"/>
      <c r="J746" s="43"/>
      <c r="K746" s="43"/>
      <c r="L746" s="43"/>
      <c r="M746" s="43"/>
      <c r="N746" s="30"/>
      <c r="O746" s="30"/>
      <c r="P746" s="30"/>
      <c r="Q746" s="30"/>
      <c r="R746" s="30"/>
      <c r="S746" s="30"/>
      <c r="T746" s="30"/>
    </row>
    <row r="747" spans="3:20" x14ac:dyDescent="0.3">
      <c r="C747" s="30"/>
      <c r="D747" s="30"/>
      <c r="E747" s="30"/>
      <c r="F747" s="30"/>
      <c r="G747" s="43"/>
      <c r="H747" s="43"/>
      <c r="I747" s="43"/>
      <c r="J747" s="43"/>
      <c r="K747" s="43"/>
      <c r="L747" s="43"/>
      <c r="M747" s="43"/>
      <c r="N747" s="30"/>
      <c r="O747" s="30"/>
      <c r="P747" s="30"/>
      <c r="Q747" s="30"/>
      <c r="R747" s="30"/>
      <c r="S747" s="30"/>
      <c r="T747" s="30"/>
    </row>
    <row r="748" spans="3:20" x14ac:dyDescent="0.3">
      <c r="C748" s="30"/>
      <c r="D748" s="30"/>
      <c r="E748" s="30"/>
      <c r="F748" s="30"/>
      <c r="G748" s="43"/>
      <c r="H748" s="43"/>
      <c r="I748" s="43"/>
      <c r="J748" s="43"/>
      <c r="K748" s="43"/>
      <c r="L748" s="43"/>
      <c r="M748" s="43"/>
      <c r="N748" s="30"/>
      <c r="O748" s="30"/>
      <c r="P748" s="30"/>
      <c r="Q748" s="30"/>
      <c r="R748" s="30"/>
      <c r="S748" s="30"/>
      <c r="T748" s="30"/>
    </row>
    <row r="749" spans="3:20" x14ac:dyDescent="0.3">
      <c r="C749" s="30"/>
      <c r="D749" s="30"/>
      <c r="E749" s="30"/>
      <c r="F749" s="30"/>
      <c r="G749" s="43"/>
      <c r="H749" s="43"/>
      <c r="I749" s="43"/>
      <c r="J749" s="43"/>
      <c r="K749" s="43"/>
      <c r="L749" s="43"/>
      <c r="M749" s="43"/>
      <c r="N749" s="30"/>
      <c r="O749" s="30"/>
      <c r="P749" s="30"/>
      <c r="Q749" s="30"/>
      <c r="R749" s="30"/>
      <c r="S749" s="30"/>
      <c r="T749" s="30"/>
    </row>
    <row r="750" spans="3:20" x14ac:dyDescent="0.3">
      <c r="C750" s="30"/>
      <c r="D750" s="30"/>
      <c r="E750" s="30"/>
      <c r="F750" s="30"/>
      <c r="G750" s="43"/>
      <c r="H750" s="43"/>
      <c r="I750" s="43"/>
      <c r="J750" s="43"/>
      <c r="K750" s="43"/>
      <c r="L750" s="43"/>
      <c r="M750" s="43"/>
      <c r="N750" s="30"/>
      <c r="O750" s="30"/>
      <c r="P750" s="30"/>
      <c r="Q750" s="30"/>
      <c r="R750" s="30"/>
      <c r="S750" s="30"/>
      <c r="T750" s="30"/>
    </row>
    <row r="751" spans="3:20" x14ac:dyDescent="0.3">
      <c r="C751" s="30"/>
      <c r="D751" s="30"/>
      <c r="E751" s="30"/>
      <c r="F751" s="30"/>
      <c r="G751" s="43"/>
      <c r="H751" s="43"/>
      <c r="I751" s="43"/>
      <c r="J751" s="43"/>
      <c r="K751" s="43"/>
      <c r="L751" s="43"/>
      <c r="M751" s="43"/>
      <c r="N751" s="30"/>
      <c r="O751" s="30"/>
      <c r="P751" s="30"/>
      <c r="Q751" s="30"/>
      <c r="R751" s="30"/>
      <c r="S751" s="30"/>
      <c r="T751" s="30"/>
    </row>
    <row r="752" spans="3:20" x14ac:dyDescent="0.3">
      <c r="C752" s="30"/>
      <c r="D752" s="30"/>
      <c r="E752" s="30"/>
      <c r="F752" s="30"/>
      <c r="G752" s="43"/>
      <c r="H752" s="43"/>
      <c r="I752" s="43"/>
      <c r="J752" s="43"/>
      <c r="K752" s="43"/>
      <c r="L752" s="43"/>
      <c r="M752" s="43"/>
      <c r="N752" s="30"/>
      <c r="O752" s="30"/>
      <c r="P752" s="30"/>
      <c r="Q752" s="30"/>
      <c r="R752" s="30"/>
      <c r="S752" s="30"/>
      <c r="T752" s="30"/>
    </row>
    <row r="753" spans="3:20" x14ac:dyDescent="0.3">
      <c r="C753" s="30"/>
      <c r="D753" s="30"/>
      <c r="E753" s="30"/>
      <c r="F753" s="30"/>
      <c r="G753" s="43"/>
      <c r="H753" s="43"/>
      <c r="I753" s="43"/>
      <c r="J753" s="43"/>
      <c r="K753" s="43"/>
      <c r="L753" s="43"/>
      <c r="M753" s="43"/>
      <c r="N753" s="30"/>
      <c r="O753" s="30"/>
      <c r="P753" s="30"/>
      <c r="Q753" s="30"/>
      <c r="R753" s="30"/>
      <c r="S753" s="30"/>
      <c r="T753" s="30"/>
    </row>
    <row r="754" spans="3:20" x14ac:dyDescent="0.3">
      <c r="C754" s="30"/>
      <c r="D754" s="30"/>
      <c r="E754" s="30"/>
      <c r="F754" s="30"/>
      <c r="G754" s="43"/>
      <c r="H754" s="43"/>
      <c r="I754" s="43"/>
      <c r="J754" s="43"/>
      <c r="K754" s="43"/>
      <c r="L754" s="43"/>
      <c r="M754" s="43"/>
      <c r="N754" s="30"/>
      <c r="O754" s="30"/>
      <c r="P754" s="30"/>
      <c r="Q754" s="30"/>
      <c r="R754" s="30"/>
      <c r="S754" s="30"/>
      <c r="T754" s="30"/>
    </row>
    <row r="755" spans="3:20" x14ac:dyDescent="0.3">
      <c r="C755" s="30"/>
      <c r="D755" s="30"/>
      <c r="E755" s="30"/>
      <c r="F755" s="30"/>
      <c r="G755" s="43"/>
      <c r="H755" s="43"/>
      <c r="I755" s="43"/>
      <c r="J755" s="43"/>
      <c r="K755" s="43"/>
      <c r="L755" s="43"/>
      <c r="M755" s="43"/>
      <c r="N755" s="30"/>
      <c r="O755" s="30"/>
      <c r="P755" s="30"/>
      <c r="Q755" s="30"/>
      <c r="R755" s="30"/>
      <c r="S755" s="30"/>
      <c r="T755" s="30"/>
    </row>
    <row r="756" spans="3:20" x14ac:dyDescent="0.3">
      <c r="C756" s="30"/>
      <c r="D756" s="30"/>
      <c r="E756" s="30"/>
      <c r="F756" s="30"/>
      <c r="G756" s="43"/>
      <c r="H756" s="43"/>
      <c r="I756" s="43"/>
      <c r="J756" s="43"/>
      <c r="K756" s="43"/>
      <c r="L756" s="43"/>
      <c r="M756" s="43"/>
      <c r="N756" s="30"/>
      <c r="O756" s="30"/>
      <c r="P756" s="30"/>
      <c r="Q756" s="30"/>
      <c r="R756" s="30"/>
      <c r="S756" s="30"/>
      <c r="T756" s="30"/>
    </row>
    <row r="757" spans="3:20" x14ac:dyDescent="0.3">
      <c r="C757" s="30"/>
      <c r="D757" s="30"/>
      <c r="E757" s="30"/>
      <c r="F757" s="30"/>
      <c r="G757" s="43"/>
      <c r="H757" s="43"/>
      <c r="I757" s="43"/>
      <c r="J757" s="43"/>
      <c r="K757" s="43"/>
      <c r="L757" s="43"/>
      <c r="M757" s="43"/>
      <c r="N757" s="30"/>
      <c r="O757" s="30"/>
      <c r="P757" s="30"/>
      <c r="Q757" s="30"/>
      <c r="R757" s="30"/>
      <c r="S757" s="30"/>
      <c r="T757" s="30"/>
    </row>
    <row r="758" spans="3:20" x14ac:dyDescent="0.3">
      <c r="C758" s="30"/>
      <c r="D758" s="30"/>
      <c r="E758" s="30"/>
      <c r="F758" s="30"/>
      <c r="G758" s="43"/>
      <c r="H758" s="43"/>
      <c r="I758" s="43"/>
      <c r="J758" s="43"/>
      <c r="K758" s="43"/>
      <c r="L758" s="43"/>
      <c r="M758" s="43"/>
      <c r="N758" s="30"/>
      <c r="O758" s="30"/>
      <c r="P758" s="30"/>
      <c r="Q758" s="30"/>
      <c r="R758" s="30"/>
      <c r="S758" s="30"/>
      <c r="T758" s="30"/>
    </row>
    <row r="759" spans="3:20" x14ac:dyDescent="0.3">
      <c r="C759" s="30"/>
      <c r="D759" s="30"/>
      <c r="E759" s="30"/>
      <c r="F759" s="30"/>
      <c r="G759" s="43"/>
      <c r="H759" s="43"/>
      <c r="I759" s="43"/>
      <c r="J759" s="43"/>
      <c r="K759" s="43"/>
      <c r="L759" s="43"/>
      <c r="M759" s="43"/>
      <c r="N759" s="30"/>
      <c r="O759" s="30"/>
      <c r="P759" s="30"/>
      <c r="Q759" s="30"/>
      <c r="R759" s="30"/>
      <c r="S759" s="30"/>
      <c r="T759" s="30"/>
    </row>
    <row r="760" spans="3:20" x14ac:dyDescent="0.3">
      <c r="C760" s="30"/>
      <c r="D760" s="30"/>
      <c r="E760" s="30"/>
      <c r="F760" s="30"/>
      <c r="G760" s="43"/>
      <c r="H760" s="43"/>
      <c r="I760" s="43"/>
      <c r="J760" s="43"/>
      <c r="K760" s="43"/>
      <c r="L760" s="43"/>
      <c r="M760" s="43"/>
      <c r="N760" s="30"/>
      <c r="O760" s="30"/>
      <c r="P760" s="30"/>
      <c r="Q760" s="30"/>
      <c r="R760" s="30"/>
      <c r="S760" s="30"/>
      <c r="T760" s="30"/>
    </row>
    <row r="761" spans="3:20" x14ac:dyDescent="0.3">
      <c r="C761" s="30"/>
      <c r="D761" s="30"/>
      <c r="E761" s="30"/>
      <c r="F761" s="30"/>
      <c r="G761" s="43"/>
      <c r="H761" s="43"/>
      <c r="I761" s="43"/>
      <c r="J761" s="43"/>
      <c r="K761" s="43"/>
      <c r="L761" s="43"/>
      <c r="M761" s="43"/>
      <c r="N761" s="30"/>
      <c r="O761" s="30"/>
      <c r="P761" s="30"/>
      <c r="Q761" s="30"/>
      <c r="R761" s="30"/>
      <c r="S761" s="30"/>
      <c r="T761" s="30"/>
    </row>
    <row r="762" spans="3:20" x14ac:dyDescent="0.3">
      <c r="C762" s="30"/>
      <c r="D762" s="30"/>
      <c r="E762" s="30"/>
      <c r="F762" s="30"/>
      <c r="G762" s="43"/>
      <c r="H762" s="43"/>
      <c r="I762" s="43"/>
      <c r="J762" s="43"/>
      <c r="K762" s="43"/>
      <c r="L762" s="43"/>
      <c r="M762" s="43"/>
      <c r="N762" s="30"/>
      <c r="O762" s="30"/>
      <c r="P762" s="30"/>
      <c r="Q762" s="30"/>
      <c r="R762" s="30"/>
      <c r="S762" s="30"/>
      <c r="T762" s="30"/>
    </row>
    <row r="763" spans="3:20" x14ac:dyDescent="0.3">
      <c r="C763" s="30"/>
      <c r="D763" s="30"/>
      <c r="E763" s="30"/>
      <c r="F763" s="30"/>
      <c r="G763" s="43"/>
      <c r="H763" s="43"/>
      <c r="I763" s="43"/>
      <c r="J763" s="43"/>
      <c r="K763" s="43"/>
      <c r="L763" s="43"/>
      <c r="M763" s="43"/>
      <c r="N763" s="30"/>
      <c r="O763" s="30"/>
      <c r="P763" s="30"/>
      <c r="Q763" s="30"/>
      <c r="R763" s="30"/>
      <c r="S763" s="30"/>
      <c r="T763" s="30"/>
    </row>
    <row r="764" spans="3:20" x14ac:dyDescent="0.3">
      <c r="C764" s="30"/>
      <c r="D764" s="30"/>
      <c r="E764" s="30"/>
      <c r="F764" s="30"/>
      <c r="G764" s="43"/>
      <c r="H764" s="43"/>
      <c r="I764" s="43"/>
      <c r="J764" s="43"/>
      <c r="K764" s="43"/>
      <c r="L764" s="43"/>
      <c r="M764" s="43"/>
      <c r="N764" s="30"/>
      <c r="O764" s="30"/>
      <c r="P764" s="30"/>
      <c r="Q764" s="30"/>
      <c r="R764" s="30"/>
      <c r="S764" s="30"/>
      <c r="T764" s="30"/>
    </row>
    <row r="765" spans="3:20" x14ac:dyDescent="0.3">
      <c r="C765" s="30"/>
      <c r="D765" s="30"/>
      <c r="E765" s="30"/>
      <c r="F765" s="30"/>
      <c r="G765" s="43"/>
      <c r="H765" s="43"/>
      <c r="I765" s="43"/>
      <c r="J765" s="43"/>
      <c r="K765" s="43"/>
      <c r="L765" s="43"/>
      <c r="M765" s="43"/>
      <c r="N765" s="30"/>
      <c r="O765" s="30"/>
      <c r="P765" s="30"/>
      <c r="Q765" s="30"/>
      <c r="R765" s="30"/>
      <c r="S765" s="30"/>
      <c r="T765" s="30"/>
    </row>
    <row r="766" spans="3:20" x14ac:dyDescent="0.3">
      <c r="C766" s="30"/>
      <c r="D766" s="30"/>
      <c r="E766" s="30"/>
      <c r="F766" s="30"/>
      <c r="G766" s="43"/>
      <c r="H766" s="43"/>
      <c r="I766" s="43"/>
      <c r="J766" s="43"/>
      <c r="K766" s="43"/>
      <c r="L766" s="43"/>
      <c r="M766" s="43"/>
      <c r="N766" s="30"/>
      <c r="O766" s="30"/>
      <c r="P766" s="30"/>
      <c r="Q766" s="30"/>
      <c r="R766" s="30"/>
      <c r="S766" s="30"/>
      <c r="T766" s="30"/>
    </row>
    <row r="767" spans="3:20" x14ac:dyDescent="0.3">
      <c r="C767" s="30"/>
      <c r="D767" s="30"/>
      <c r="E767" s="30"/>
      <c r="F767" s="30"/>
      <c r="G767" s="43"/>
      <c r="H767" s="43"/>
      <c r="I767" s="43"/>
      <c r="J767" s="43"/>
      <c r="K767" s="43"/>
      <c r="L767" s="43"/>
      <c r="M767" s="43"/>
      <c r="N767" s="30"/>
      <c r="O767" s="30"/>
      <c r="P767" s="30"/>
      <c r="Q767" s="30"/>
      <c r="R767" s="30"/>
      <c r="S767" s="30"/>
      <c r="T767" s="30"/>
    </row>
    <row r="768" spans="3:20" x14ac:dyDescent="0.3">
      <c r="C768" s="30"/>
      <c r="D768" s="30"/>
      <c r="E768" s="30"/>
      <c r="F768" s="30"/>
      <c r="G768" s="43"/>
      <c r="H768" s="43"/>
      <c r="I768" s="43"/>
      <c r="J768" s="43"/>
      <c r="K768" s="43"/>
      <c r="L768" s="43"/>
      <c r="M768" s="43"/>
      <c r="N768" s="30"/>
      <c r="O768" s="30"/>
      <c r="P768" s="30"/>
      <c r="Q768" s="30"/>
      <c r="R768" s="30"/>
      <c r="S768" s="30"/>
      <c r="T768" s="30"/>
    </row>
    <row r="769" spans="3:20" x14ac:dyDescent="0.3">
      <c r="C769" s="30"/>
      <c r="D769" s="30"/>
      <c r="E769" s="30"/>
      <c r="F769" s="30"/>
      <c r="G769" s="43"/>
      <c r="H769" s="43"/>
      <c r="I769" s="43"/>
      <c r="J769" s="43"/>
      <c r="K769" s="43"/>
      <c r="L769" s="43"/>
      <c r="M769" s="43"/>
      <c r="N769" s="30"/>
      <c r="O769" s="30"/>
      <c r="P769" s="30"/>
      <c r="Q769" s="30"/>
      <c r="R769" s="30"/>
      <c r="S769" s="30"/>
      <c r="T769" s="30"/>
    </row>
    <row r="770" spans="3:20" x14ac:dyDescent="0.3">
      <c r="C770" s="30"/>
      <c r="D770" s="30"/>
      <c r="E770" s="30"/>
      <c r="F770" s="30"/>
      <c r="G770" s="43"/>
      <c r="H770" s="43"/>
      <c r="I770" s="43"/>
      <c r="J770" s="43"/>
      <c r="K770" s="43"/>
      <c r="L770" s="43"/>
      <c r="M770" s="43"/>
      <c r="N770" s="30"/>
      <c r="O770" s="30"/>
      <c r="P770" s="30"/>
      <c r="Q770" s="30"/>
      <c r="R770" s="30"/>
      <c r="S770" s="30"/>
      <c r="T770" s="30"/>
    </row>
    <row r="771" spans="3:20" x14ac:dyDescent="0.3">
      <c r="C771" s="30"/>
      <c r="D771" s="30"/>
      <c r="E771" s="30"/>
      <c r="F771" s="30"/>
      <c r="G771" s="43"/>
      <c r="H771" s="43"/>
      <c r="I771" s="43"/>
      <c r="J771" s="43"/>
      <c r="K771" s="43"/>
      <c r="L771" s="43"/>
      <c r="M771" s="43"/>
      <c r="N771" s="30"/>
      <c r="O771" s="30"/>
      <c r="P771" s="30"/>
      <c r="Q771" s="30"/>
      <c r="R771" s="30"/>
      <c r="S771" s="30"/>
      <c r="T771" s="30"/>
    </row>
    <row r="772" spans="3:20" x14ac:dyDescent="0.3">
      <c r="C772" s="30"/>
      <c r="D772" s="30"/>
      <c r="E772" s="30"/>
      <c r="F772" s="30"/>
      <c r="G772" s="43"/>
      <c r="H772" s="43"/>
      <c r="I772" s="43"/>
      <c r="J772" s="43"/>
      <c r="K772" s="43"/>
      <c r="L772" s="43"/>
      <c r="M772" s="43"/>
      <c r="N772" s="30"/>
      <c r="O772" s="30"/>
      <c r="P772" s="30"/>
      <c r="Q772" s="30"/>
      <c r="R772" s="30"/>
      <c r="S772" s="30"/>
      <c r="T772" s="30"/>
    </row>
    <row r="773" spans="3:20" x14ac:dyDescent="0.3">
      <c r="C773" s="30"/>
      <c r="D773" s="30"/>
      <c r="E773" s="30"/>
      <c r="F773" s="30"/>
      <c r="G773" s="43"/>
      <c r="H773" s="43"/>
      <c r="I773" s="43"/>
      <c r="J773" s="43"/>
      <c r="K773" s="43"/>
      <c r="L773" s="43"/>
      <c r="M773" s="43"/>
      <c r="N773" s="30"/>
      <c r="O773" s="30"/>
      <c r="P773" s="30"/>
      <c r="Q773" s="30"/>
      <c r="R773" s="30"/>
      <c r="S773" s="30"/>
      <c r="T773" s="30"/>
    </row>
    <row r="774" spans="3:20" x14ac:dyDescent="0.3">
      <c r="C774" s="30"/>
      <c r="D774" s="30"/>
      <c r="E774" s="30"/>
      <c r="F774" s="30"/>
      <c r="G774" s="43"/>
      <c r="H774" s="43"/>
      <c r="I774" s="43"/>
      <c r="J774" s="43"/>
      <c r="K774" s="43"/>
      <c r="L774" s="43"/>
      <c r="M774" s="43"/>
      <c r="N774" s="30"/>
      <c r="O774" s="30"/>
      <c r="P774" s="30"/>
      <c r="Q774" s="30"/>
      <c r="R774" s="30"/>
      <c r="S774" s="30"/>
      <c r="T774" s="30"/>
    </row>
    <row r="775" spans="3:20" x14ac:dyDescent="0.3">
      <c r="C775" s="30"/>
      <c r="D775" s="30"/>
      <c r="E775" s="30"/>
      <c r="F775" s="30"/>
      <c r="G775" s="43"/>
      <c r="H775" s="43"/>
      <c r="I775" s="43"/>
      <c r="J775" s="43"/>
      <c r="K775" s="43"/>
      <c r="L775" s="43"/>
      <c r="M775" s="43"/>
      <c r="N775" s="30"/>
      <c r="O775" s="30"/>
      <c r="P775" s="30"/>
      <c r="Q775" s="30"/>
      <c r="R775" s="30"/>
      <c r="S775" s="30"/>
      <c r="T775" s="30"/>
    </row>
    <row r="776" spans="3:20" x14ac:dyDescent="0.3">
      <c r="C776" s="30"/>
      <c r="D776" s="30"/>
      <c r="E776" s="30"/>
      <c r="F776" s="30"/>
      <c r="G776" s="43"/>
      <c r="H776" s="43"/>
      <c r="I776" s="43"/>
      <c r="J776" s="43"/>
      <c r="K776" s="43"/>
      <c r="L776" s="43"/>
      <c r="M776" s="43"/>
      <c r="N776" s="30"/>
      <c r="O776" s="30"/>
      <c r="P776" s="30"/>
      <c r="Q776" s="30"/>
      <c r="R776" s="30"/>
      <c r="S776" s="30"/>
      <c r="T776" s="30"/>
    </row>
    <row r="777" spans="3:20" x14ac:dyDescent="0.3">
      <c r="C777" s="30"/>
      <c r="D777" s="30"/>
      <c r="E777" s="30"/>
      <c r="F777" s="30"/>
      <c r="G777" s="43"/>
      <c r="H777" s="43"/>
      <c r="I777" s="43"/>
      <c r="J777" s="43"/>
      <c r="K777" s="43"/>
      <c r="L777" s="43"/>
      <c r="M777" s="43"/>
      <c r="N777" s="30"/>
      <c r="O777" s="30"/>
      <c r="P777" s="30"/>
      <c r="Q777" s="30"/>
      <c r="R777" s="30"/>
      <c r="S777" s="30"/>
      <c r="T777" s="30"/>
    </row>
    <row r="778" spans="3:20" x14ac:dyDescent="0.3">
      <c r="C778" s="30"/>
      <c r="D778" s="30"/>
      <c r="E778" s="30"/>
      <c r="F778" s="30"/>
      <c r="G778" s="43"/>
      <c r="H778" s="43"/>
      <c r="I778" s="43"/>
      <c r="J778" s="43"/>
      <c r="K778" s="43"/>
      <c r="L778" s="43"/>
      <c r="M778" s="43"/>
      <c r="N778" s="30"/>
      <c r="O778" s="30"/>
      <c r="P778" s="30"/>
      <c r="Q778" s="30"/>
      <c r="R778" s="30"/>
      <c r="S778" s="30"/>
      <c r="T778" s="30"/>
    </row>
    <row r="779" spans="3:20" x14ac:dyDescent="0.3">
      <c r="C779" s="30"/>
      <c r="D779" s="30"/>
      <c r="E779" s="30"/>
      <c r="F779" s="30"/>
      <c r="G779" s="43"/>
      <c r="H779" s="43"/>
      <c r="I779" s="43"/>
      <c r="J779" s="43"/>
      <c r="K779" s="43"/>
      <c r="L779" s="43"/>
      <c r="M779" s="43"/>
      <c r="N779" s="30"/>
      <c r="O779" s="30"/>
      <c r="P779" s="30"/>
      <c r="Q779" s="30"/>
      <c r="R779" s="30"/>
      <c r="S779" s="30"/>
      <c r="T779" s="30"/>
    </row>
    <row r="780" spans="3:20" x14ac:dyDescent="0.3">
      <c r="C780" s="30"/>
      <c r="D780" s="30"/>
      <c r="E780" s="30"/>
      <c r="F780" s="30"/>
      <c r="G780" s="43"/>
      <c r="H780" s="43"/>
      <c r="I780" s="43"/>
      <c r="J780" s="43"/>
      <c r="K780" s="43"/>
      <c r="L780" s="43"/>
      <c r="M780" s="43"/>
      <c r="N780" s="30"/>
      <c r="O780" s="30"/>
      <c r="P780" s="30"/>
      <c r="Q780" s="30"/>
      <c r="R780" s="30"/>
      <c r="S780" s="30"/>
      <c r="T780" s="30"/>
    </row>
    <row r="781" spans="3:20" x14ac:dyDescent="0.3">
      <c r="C781" s="30"/>
      <c r="D781" s="30"/>
      <c r="E781" s="30"/>
      <c r="F781" s="30"/>
      <c r="G781" s="43"/>
      <c r="H781" s="43"/>
      <c r="I781" s="43"/>
      <c r="J781" s="43"/>
      <c r="K781" s="43"/>
      <c r="L781" s="43"/>
      <c r="M781" s="43"/>
      <c r="N781" s="30"/>
      <c r="O781" s="30"/>
      <c r="P781" s="30"/>
      <c r="Q781" s="30"/>
      <c r="R781" s="30"/>
      <c r="S781" s="30"/>
      <c r="T781" s="30"/>
    </row>
    <row r="782" spans="3:20" x14ac:dyDescent="0.3">
      <c r="C782" s="30"/>
      <c r="D782" s="30"/>
      <c r="E782" s="30"/>
      <c r="F782" s="30"/>
      <c r="G782" s="43"/>
      <c r="H782" s="43"/>
      <c r="I782" s="43"/>
      <c r="J782" s="43"/>
      <c r="K782" s="43"/>
      <c r="L782" s="43"/>
      <c r="M782" s="43"/>
      <c r="N782" s="30"/>
      <c r="O782" s="30"/>
      <c r="P782" s="30"/>
      <c r="Q782" s="30"/>
      <c r="R782" s="30"/>
      <c r="S782" s="30"/>
      <c r="T782" s="30"/>
    </row>
    <row r="783" spans="3:20" x14ac:dyDescent="0.3">
      <c r="C783" s="30"/>
      <c r="D783" s="30"/>
      <c r="E783" s="30"/>
      <c r="F783" s="30"/>
      <c r="G783" s="43"/>
      <c r="H783" s="43"/>
      <c r="I783" s="43"/>
      <c r="J783" s="43"/>
      <c r="K783" s="43"/>
      <c r="L783" s="43"/>
      <c r="M783" s="43"/>
      <c r="N783" s="30"/>
      <c r="O783" s="30"/>
      <c r="P783" s="30"/>
      <c r="Q783" s="30"/>
      <c r="R783" s="30"/>
      <c r="S783" s="30"/>
      <c r="T783" s="30"/>
    </row>
    <row r="784" spans="3:20" x14ac:dyDescent="0.3">
      <c r="C784" s="30"/>
      <c r="D784" s="30"/>
      <c r="E784" s="30"/>
      <c r="F784" s="30"/>
      <c r="G784" s="43"/>
      <c r="H784" s="43"/>
      <c r="I784" s="43"/>
      <c r="J784" s="43"/>
      <c r="K784" s="43"/>
      <c r="L784" s="43"/>
      <c r="M784" s="43"/>
      <c r="N784" s="30"/>
      <c r="O784" s="30"/>
      <c r="P784" s="30"/>
      <c r="Q784" s="30"/>
      <c r="R784" s="30"/>
      <c r="S784" s="30"/>
      <c r="T784" s="30"/>
    </row>
    <row r="785" spans="3:20" x14ac:dyDescent="0.3">
      <c r="C785" s="30"/>
      <c r="D785" s="30"/>
      <c r="E785" s="30"/>
      <c r="F785" s="30"/>
      <c r="G785" s="43"/>
      <c r="H785" s="43"/>
      <c r="I785" s="43"/>
      <c r="J785" s="43"/>
      <c r="K785" s="43"/>
      <c r="L785" s="43"/>
      <c r="M785" s="43"/>
      <c r="N785" s="30"/>
      <c r="O785" s="30"/>
      <c r="P785" s="30"/>
      <c r="Q785" s="30"/>
      <c r="R785" s="30"/>
      <c r="S785" s="30"/>
      <c r="T785" s="30"/>
    </row>
    <row r="786" spans="3:20" x14ac:dyDescent="0.3">
      <c r="C786" s="30"/>
      <c r="D786" s="30"/>
      <c r="E786" s="30"/>
      <c r="F786" s="30"/>
      <c r="G786" s="43"/>
      <c r="H786" s="43"/>
      <c r="I786" s="43"/>
      <c r="J786" s="43"/>
      <c r="K786" s="43"/>
      <c r="L786" s="43"/>
      <c r="M786" s="43"/>
      <c r="N786" s="30"/>
      <c r="O786" s="30"/>
      <c r="P786" s="30"/>
      <c r="Q786" s="30"/>
      <c r="R786" s="30"/>
      <c r="S786" s="30"/>
      <c r="T786" s="30"/>
    </row>
    <row r="787" spans="3:20" x14ac:dyDescent="0.3">
      <c r="C787" s="30"/>
      <c r="D787" s="30"/>
      <c r="E787" s="30"/>
      <c r="F787" s="30"/>
      <c r="G787" s="43"/>
      <c r="H787" s="43"/>
      <c r="I787" s="43"/>
      <c r="J787" s="43"/>
      <c r="K787" s="43"/>
      <c r="L787" s="43"/>
      <c r="M787" s="43"/>
      <c r="N787" s="30"/>
      <c r="O787" s="30"/>
      <c r="P787" s="30"/>
      <c r="Q787" s="30"/>
      <c r="R787" s="30"/>
      <c r="S787" s="30"/>
      <c r="T787" s="30"/>
    </row>
    <row r="788" spans="3:20" x14ac:dyDescent="0.3">
      <c r="C788" s="30"/>
      <c r="D788" s="30"/>
      <c r="E788" s="30"/>
      <c r="F788" s="30"/>
      <c r="G788" s="43"/>
      <c r="H788" s="43"/>
      <c r="I788" s="43"/>
      <c r="J788" s="43"/>
      <c r="K788" s="43"/>
      <c r="L788" s="43"/>
      <c r="M788" s="43"/>
      <c r="N788" s="30"/>
      <c r="O788" s="30"/>
      <c r="P788" s="30"/>
      <c r="Q788" s="30"/>
      <c r="R788" s="30"/>
      <c r="S788" s="30"/>
      <c r="T788" s="30"/>
    </row>
    <row r="789" spans="3:20" x14ac:dyDescent="0.3">
      <c r="C789" s="30"/>
      <c r="D789" s="30"/>
      <c r="E789" s="30"/>
      <c r="F789" s="30"/>
      <c r="G789" s="43"/>
      <c r="H789" s="43"/>
      <c r="I789" s="43"/>
      <c r="J789" s="43"/>
      <c r="K789" s="43"/>
      <c r="L789" s="43"/>
      <c r="M789" s="43"/>
      <c r="N789" s="30"/>
      <c r="O789" s="30"/>
      <c r="P789" s="30"/>
      <c r="Q789" s="30"/>
      <c r="R789" s="30"/>
      <c r="S789" s="30"/>
      <c r="T789" s="30"/>
    </row>
    <row r="790" spans="3:20" x14ac:dyDescent="0.3">
      <c r="C790" s="30"/>
      <c r="D790" s="30"/>
      <c r="E790" s="30"/>
      <c r="F790" s="30"/>
      <c r="G790" s="43"/>
      <c r="H790" s="43"/>
      <c r="I790" s="43"/>
      <c r="J790" s="43"/>
      <c r="K790" s="43"/>
      <c r="L790" s="43"/>
      <c r="M790" s="43"/>
      <c r="N790" s="30"/>
      <c r="O790" s="30"/>
      <c r="P790" s="30"/>
      <c r="Q790" s="30"/>
      <c r="R790" s="30"/>
      <c r="S790" s="30"/>
      <c r="T790" s="30"/>
    </row>
    <row r="791" spans="3:20" x14ac:dyDescent="0.3">
      <c r="C791" s="30"/>
      <c r="D791" s="30"/>
      <c r="E791" s="30"/>
      <c r="F791" s="30"/>
      <c r="G791" s="43"/>
      <c r="H791" s="43"/>
      <c r="I791" s="43"/>
      <c r="J791" s="43"/>
      <c r="K791" s="43"/>
      <c r="L791" s="43"/>
      <c r="M791" s="43"/>
      <c r="N791" s="30"/>
      <c r="O791" s="30"/>
      <c r="P791" s="30"/>
      <c r="Q791" s="30"/>
      <c r="R791" s="30"/>
      <c r="S791" s="30"/>
      <c r="T791" s="30"/>
    </row>
    <row r="792" spans="3:20" x14ac:dyDescent="0.3">
      <c r="C792" s="30"/>
      <c r="D792" s="30"/>
      <c r="E792" s="30"/>
      <c r="F792" s="30"/>
      <c r="G792" s="43"/>
      <c r="H792" s="43"/>
      <c r="I792" s="43"/>
      <c r="J792" s="43"/>
      <c r="K792" s="43"/>
      <c r="L792" s="43"/>
      <c r="M792" s="43"/>
      <c r="N792" s="30"/>
      <c r="O792" s="30"/>
      <c r="P792" s="30"/>
      <c r="Q792" s="30"/>
      <c r="R792" s="30"/>
      <c r="S792" s="30"/>
      <c r="T792" s="30"/>
    </row>
    <row r="793" spans="3:20" x14ac:dyDescent="0.3">
      <c r="C793" s="30"/>
      <c r="D793" s="30"/>
      <c r="E793" s="30"/>
      <c r="F793" s="30"/>
      <c r="G793" s="43"/>
      <c r="H793" s="43"/>
      <c r="I793" s="43"/>
      <c r="J793" s="43"/>
      <c r="K793" s="43"/>
      <c r="L793" s="43"/>
      <c r="M793" s="43"/>
      <c r="N793" s="30"/>
      <c r="O793" s="30"/>
      <c r="P793" s="30"/>
      <c r="Q793" s="30"/>
      <c r="R793" s="30"/>
      <c r="S793" s="30"/>
      <c r="T793" s="30"/>
    </row>
    <row r="794" spans="3:20" x14ac:dyDescent="0.3">
      <c r="C794" s="30"/>
      <c r="D794" s="30"/>
      <c r="E794" s="30"/>
      <c r="F794" s="30"/>
      <c r="G794" s="43"/>
      <c r="H794" s="43"/>
      <c r="I794" s="43"/>
      <c r="J794" s="43"/>
      <c r="K794" s="43"/>
      <c r="L794" s="43"/>
      <c r="M794" s="43"/>
      <c r="N794" s="30"/>
      <c r="O794" s="30"/>
      <c r="P794" s="30"/>
      <c r="Q794" s="30"/>
      <c r="R794" s="30"/>
      <c r="S794" s="30"/>
      <c r="T794" s="30"/>
    </row>
    <row r="795" spans="3:20" x14ac:dyDescent="0.3">
      <c r="C795" s="30"/>
      <c r="D795" s="30"/>
      <c r="E795" s="30"/>
      <c r="F795" s="30"/>
      <c r="G795" s="43"/>
      <c r="H795" s="43"/>
      <c r="I795" s="43"/>
      <c r="J795" s="43"/>
      <c r="K795" s="43"/>
      <c r="L795" s="43"/>
      <c r="M795" s="43"/>
      <c r="N795" s="30"/>
      <c r="O795" s="30"/>
      <c r="P795" s="30"/>
      <c r="Q795" s="30"/>
      <c r="R795" s="30"/>
      <c r="S795" s="30"/>
      <c r="T795" s="30"/>
    </row>
    <row r="796" spans="3:20" x14ac:dyDescent="0.3">
      <c r="C796" s="30"/>
      <c r="D796" s="30"/>
      <c r="E796" s="30"/>
      <c r="F796" s="30"/>
      <c r="G796" s="43"/>
      <c r="H796" s="43"/>
      <c r="I796" s="43"/>
      <c r="J796" s="43"/>
      <c r="K796" s="43"/>
      <c r="L796" s="43"/>
      <c r="M796" s="43"/>
      <c r="N796" s="30"/>
      <c r="O796" s="30"/>
      <c r="P796" s="30"/>
      <c r="Q796" s="30"/>
      <c r="R796" s="30"/>
      <c r="S796" s="30"/>
      <c r="T796" s="30"/>
    </row>
    <row r="797" spans="3:20" x14ac:dyDescent="0.3">
      <c r="C797" s="30"/>
      <c r="D797" s="30"/>
      <c r="E797" s="30"/>
      <c r="F797" s="30"/>
      <c r="G797" s="43"/>
      <c r="H797" s="43"/>
      <c r="I797" s="43"/>
      <c r="J797" s="43"/>
      <c r="K797" s="43"/>
      <c r="L797" s="43"/>
      <c r="M797" s="43"/>
      <c r="N797" s="30"/>
      <c r="O797" s="30"/>
      <c r="P797" s="30"/>
      <c r="Q797" s="30"/>
      <c r="R797" s="30"/>
      <c r="S797" s="30"/>
      <c r="T797" s="30"/>
    </row>
    <row r="798" spans="3:20" x14ac:dyDescent="0.3">
      <c r="C798" s="30"/>
      <c r="D798" s="30"/>
      <c r="E798" s="30"/>
      <c r="F798" s="30"/>
      <c r="G798" s="43"/>
      <c r="H798" s="43"/>
      <c r="I798" s="43"/>
      <c r="J798" s="43"/>
      <c r="K798" s="43"/>
      <c r="L798" s="43"/>
      <c r="M798" s="43"/>
      <c r="N798" s="30"/>
      <c r="O798" s="30"/>
      <c r="P798" s="30"/>
      <c r="Q798" s="30"/>
      <c r="R798" s="30"/>
      <c r="S798" s="30"/>
      <c r="T798" s="30"/>
    </row>
    <row r="799" spans="3:20" x14ac:dyDescent="0.3">
      <c r="C799" s="30"/>
      <c r="D799" s="30"/>
      <c r="E799" s="30"/>
      <c r="F799" s="30"/>
      <c r="G799" s="43"/>
      <c r="H799" s="43"/>
      <c r="I799" s="43"/>
      <c r="J799" s="43"/>
      <c r="K799" s="43"/>
      <c r="L799" s="43"/>
      <c r="M799" s="43"/>
      <c r="N799" s="30"/>
      <c r="O799" s="30"/>
      <c r="P799" s="30"/>
      <c r="Q799" s="30"/>
      <c r="R799" s="30"/>
      <c r="S799" s="30"/>
      <c r="T799" s="30"/>
    </row>
    <row r="800" spans="3:20" x14ac:dyDescent="0.3">
      <c r="C800" s="30"/>
      <c r="D800" s="30"/>
      <c r="E800" s="30"/>
      <c r="F800" s="30"/>
      <c r="G800" s="43"/>
      <c r="H800" s="43"/>
      <c r="I800" s="43"/>
      <c r="J800" s="43"/>
      <c r="K800" s="43"/>
      <c r="L800" s="43"/>
      <c r="M800" s="43"/>
      <c r="N800" s="30"/>
      <c r="O800" s="30"/>
      <c r="P800" s="30"/>
      <c r="Q800" s="30"/>
      <c r="R800" s="30"/>
      <c r="S800" s="30"/>
      <c r="T800" s="30"/>
    </row>
    <row r="801" spans="3:20" x14ac:dyDescent="0.3">
      <c r="C801" s="30"/>
      <c r="D801" s="30"/>
      <c r="E801" s="30"/>
      <c r="F801" s="30"/>
      <c r="G801" s="43"/>
      <c r="H801" s="43"/>
      <c r="I801" s="43"/>
      <c r="J801" s="43"/>
      <c r="K801" s="43"/>
      <c r="L801" s="43"/>
      <c r="M801" s="43"/>
      <c r="N801" s="30"/>
      <c r="O801" s="30"/>
      <c r="P801" s="30"/>
      <c r="Q801" s="30"/>
      <c r="R801" s="30"/>
      <c r="S801" s="30"/>
      <c r="T801" s="30"/>
    </row>
    <row r="802" spans="3:20" x14ac:dyDescent="0.3">
      <c r="C802" s="30"/>
      <c r="D802" s="30"/>
      <c r="E802" s="30"/>
      <c r="F802" s="30"/>
      <c r="G802" s="43"/>
      <c r="H802" s="43"/>
      <c r="I802" s="43"/>
      <c r="J802" s="43"/>
      <c r="K802" s="43"/>
      <c r="L802" s="43"/>
      <c r="M802" s="43"/>
      <c r="N802" s="30"/>
      <c r="O802" s="30"/>
      <c r="P802" s="30"/>
      <c r="Q802" s="30"/>
      <c r="R802" s="30"/>
      <c r="S802" s="30"/>
      <c r="T802" s="30"/>
    </row>
    <row r="803" spans="3:20" x14ac:dyDescent="0.3">
      <c r="C803" s="30"/>
      <c r="D803" s="30"/>
      <c r="E803" s="30"/>
      <c r="F803" s="30"/>
      <c r="G803" s="43"/>
      <c r="H803" s="43"/>
      <c r="I803" s="43"/>
      <c r="J803" s="43"/>
      <c r="K803" s="43"/>
      <c r="L803" s="43"/>
      <c r="M803" s="43"/>
      <c r="N803" s="30"/>
      <c r="O803" s="30"/>
      <c r="P803" s="30"/>
      <c r="Q803" s="30"/>
      <c r="R803" s="30"/>
      <c r="S803" s="30"/>
      <c r="T803" s="30"/>
    </row>
    <row r="804" spans="3:20" x14ac:dyDescent="0.3">
      <c r="C804" s="30"/>
      <c r="D804" s="30"/>
      <c r="E804" s="30"/>
      <c r="F804" s="30"/>
      <c r="G804" s="43"/>
      <c r="H804" s="43"/>
      <c r="I804" s="43"/>
      <c r="J804" s="43"/>
      <c r="K804" s="43"/>
      <c r="L804" s="43"/>
      <c r="M804" s="43"/>
      <c r="N804" s="30"/>
      <c r="O804" s="30"/>
      <c r="P804" s="30"/>
      <c r="Q804" s="30"/>
      <c r="R804" s="30"/>
      <c r="S804" s="30"/>
      <c r="T804" s="30"/>
    </row>
    <row r="805" spans="3:20" x14ac:dyDescent="0.3">
      <c r="C805" s="30"/>
      <c r="D805" s="30"/>
      <c r="E805" s="30"/>
      <c r="F805" s="30"/>
      <c r="G805" s="43"/>
      <c r="H805" s="43"/>
      <c r="I805" s="43"/>
      <c r="J805" s="43"/>
      <c r="K805" s="43"/>
      <c r="L805" s="43"/>
      <c r="M805" s="43"/>
      <c r="N805" s="30"/>
      <c r="O805" s="30"/>
      <c r="P805" s="30"/>
      <c r="Q805" s="30"/>
      <c r="R805" s="30"/>
      <c r="S805" s="30"/>
      <c r="T805" s="30"/>
    </row>
    <row r="806" spans="3:20" x14ac:dyDescent="0.3">
      <c r="C806" s="30"/>
      <c r="D806" s="30"/>
      <c r="E806" s="30"/>
      <c r="F806" s="30"/>
      <c r="G806" s="43"/>
      <c r="H806" s="43"/>
      <c r="I806" s="43"/>
      <c r="J806" s="43"/>
      <c r="K806" s="43"/>
      <c r="L806" s="43"/>
      <c r="M806" s="43"/>
      <c r="N806" s="30"/>
      <c r="O806" s="30"/>
      <c r="P806" s="30"/>
      <c r="Q806" s="30"/>
      <c r="R806" s="30"/>
      <c r="S806" s="30"/>
      <c r="T806" s="30"/>
    </row>
    <row r="807" spans="3:20" x14ac:dyDescent="0.3">
      <c r="C807" s="30"/>
      <c r="D807" s="30"/>
      <c r="E807" s="30"/>
      <c r="F807" s="30"/>
      <c r="G807" s="43"/>
      <c r="H807" s="43"/>
      <c r="I807" s="43"/>
      <c r="J807" s="43"/>
      <c r="K807" s="43"/>
      <c r="L807" s="43"/>
      <c r="M807" s="43"/>
      <c r="N807" s="30"/>
      <c r="O807" s="30"/>
      <c r="P807" s="30"/>
      <c r="Q807" s="30"/>
      <c r="R807" s="30"/>
      <c r="S807" s="30"/>
      <c r="T807" s="30"/>
    </row>
    <row r="808" spans="3:20" x14ac:dyDescent="0.3">
      <c r="C808" s="30"/>
      <c r="D808" s="30"/>
      <c r="E808" s="30"/>
      <c r="F808" s="30"/>
      <c r="G808" s="43"/>
      <c r="H808" s="43"/>
      <c r="I808" s="43"/>
      <c r="J808" s="43"/>
      <c r="K808" s="43"/>
      <c r="L808" s="43"/>
      <c r="M808" s="43"/>
      <c r="N808" s="30"/>
      <c r="O808" s="30"/>
      <c r="P808" s="30"/>
      <c r="Q808" s="30"/>
      <c r="R808" s="30"/>
      <c r="S808" s="30"/>
      <c r="T808" s="30"/>
    </row>
    <row r="809" spans="3:20" x14ac:dyDescent="0.3">
      <c r="C809" s="30"/>
      <c r="D809" s="30"/>
      <c r="E809" s="30"/>
      <c r="F809" s="30"/>
      <c r="G809" s="43"/>
      <c r="H809" s="43"/>
      <c r="I809" s="43"/>
      <c r="J809" s="43"/>
      <c r="K809" s="43"/>
      <c r="L809" s="43"/>
      <c r="M809" s="43"/>
      <c r="N809" s="30"/>
      <c r="O809" s="30"/>
      <c r="P809" s="30"/>
      <c r="Q809" s="30"/>
      <c r="R809" s="30"/>
      <c r="S809" s="30"/>
      <c r="T809" s="30"/>
    </row>
    <row r="810" spans="3:20" x14ac:dyDescent="0.3">
      <c r="C810" s="30"/>
      <c r="D810" s="30"/>
      <c r="E810" s="30"/>
      <c r="F810" s="30"/>
      <c r="G810" s="43"/>
      <c r="H810" s="43"/>
      <c r="I810" s="43"/>
      <c r="J810" s="43"/>
      <c r="K810" s="43"/>
      <c r="L810" s="43"/>
      <c r="M810" s="43"/>
      <c r="N810" s="30"/>
      <c r="O810" s="30"/>
      <c r="P810" s="30"/>
      <c r="Q810" s="30"/>
      <c r="R810" s="30"/>
      <c r="S810" s="30"/>
      <c r="T810" s="30"/>
    </row>
    <row r="811" spans="3:20" x14ac:dyDescent="0.3">
      <c r="C811" s="30"/>
      <c r="D811" s="30"/>
      <c r="E811" s="30"/>
      <c r="F811" s="30"/>
      <c r="G811" s="43"/>
      <c r="H811" s="43"/>
      <c r="I811" s="43"/>
      <c r="J811" s="43"/>
      <c r="K811" s="43"/>
      <c r="L811" s="43"/>
      <c r="M811" s="43"/>
      <c r="N811" s="30"/>
      <c r="O811" s="30"/>
      <c r="P811" s="30"/>
      <c r="Q811" s="30"/>
      <c r="R811" s="30"/>
      <c r="S811" s="30"/>
      <c r="T811" s="30"/>
    </row>
    <row r="812" spans="3:20" x14ac:dyDescent="0.3">
      <c r="C812" s="30"/>
      <c r="D812" s="30"/>
      <c r="E812" s="30"/>
      <c r="F812" s="30"/>
      <c r="G812" s="43"/>
      <c r="H812" s="43"/>
      <c r="I812" s="43"/>
      <c r="J812" s="43"/>
      <c r="K812" s="43"/>
      <c r="L812" s="43"/>
      <c r="M812" s="43"/>
      <c r="N812" s="30"/>
      <c r="O812" s="30"/>
      <c r="P812" s="30"/>
      <c r="Q812" s="30"/>
      <c r="R812" s="30"/>
      <c r="S812" s="30"/>
      <c r="T812" s="30"/>
    </row>
    <row r="813" spans="3:20" x14ac:dyDescent="0.3">
      <c r="C813" s="30"/>
      <c r="D813" s="30"/>
      <c r="E813" s="30"/>
      <c r="F813" s="30"/>
      <c r="G813" s="43"/>
      <c r="H813" s="43"/>
      <c r="I813" s="43"/>
      <c r="J813" s="43"/>
      <c r="K813" s="43"/>
      <c r="L813" s="43"/>
      <c r="M813" s="43"/>
      <c r="N813" s="30"/>
      <c r="O813" s="30"/>
      <c r="P813" s="30"/>
      <c r="Q813" s="30"/>
      <c r="R813" s="30"/>
      <c r="S813" s="30"/>
      <c r="T813" s="30"/>
    </row>
    <row r="814" spans="3:20" x14ac:dyDescent="0.3">
      <c r="C814" s="30"/>
      <c r="D814" s="30"/>
      <c r="E814" s="30"/>
      <c r="F814" s="30"/>
      <c r="G814" s="43"/>
      <c r="H814" s="43"/>
      <c r="I814" s="43"/>
      <c r="J814" s="43"/>
      <c r="K814" s="43"/>
      <c r="L814" s="43"/>
      <c r="M814" s="43"/>
      <c r="N814" s="30"/>
      <c r="O814" s="30"/>
      <c r="P814" s="30"/>
      <c r="Q814" s="30"/>
      <c r="R814" s="30"/>
      <c r="S814" s="30"/>
      <c r="T814" s="30"/>
    </row>
    <row r="815" spans="3:20" x14ac:dyDescent="0.3">
      <c r="C815" s="30"/>
      <c r="D815" s="30"/>
      <c r="E815" s="30"/>
      <c r="F815" s="30"/>
      <c r="G815" s="43"/>
      <c r="H815" s="43"/>
      <c r="I815" s="43"/>
      <c r="J815" s="43"/>
      <c r="K815" s="43"/>
      <c r="L815" s="43"/>
      <c r="M815" s="43"/>
      <c r="N815" s="30"/>
      <c r="O815" s="30"/>
      <c r="P815" s="30"/>
      <c r="Q815" s="30"/>
      <c r="R815" s="30"/>
      <c r="S815" s="30"/>
      <c r="T815" s="30"/>
    </row>
    <row r="816" spans="3:20" x14ac:dyDescent="0.3">
      <c r="C816" s="30"/>
      <c r="D816" s="30"/>
      <c r="E816" s="30"/>
      <c r="F816" s="30"/>
      <c r="G816" s="43"/>
      <c r="H816" s="43"/>
      <c r="I816" s="43"/>
      <c r="J816" s="43"/>
      <c r="K816" s="43"/>
      <c r="L816" s="43"/>
      <c r="M816" s="43"/>
      <c r="N816" s="30"/>
      <c r="O816" s="30"/>
      <c r="P816" s="30"/>
      <c r="Q816" s="30"/>
      <c r="R816" s="30"/>
      <c r="S816" s="30"/>
      <c r="T816" s="30"/>
    </row>
    <row r="817" spans="3:20" x14ac:dyDescent="0.3">
      <c r="C817" s="30"/>
      <c r="D817" s="30"/>
      <c r="E817" s="30"/>
      <c r="F817" s="30"/>
      <c r="G817" s="43"/>
      <c r="H817" s="43"/>
      <c r="I817" s="43"/>
      <c r="J817" s="43"/>
      <c r="K817" s="43"/>
      <c r="L817" s="43"/>
      <c r="M817" s="43"/>
      <c r="N817" s="30"/>
      <c r="O817" s="30"/>
      <c r="P817" s="30"/>
      <c r="Q817" s="30"/>
      <c r="R817" s="30"/>
      <c r="S817" s="30"/>
      <c r="T817" s="30"/>
    </row>
    <row r="818" spans="3:20" x14ac:dyDescent="0.3">
      <c r="C818" s="30"/>
      <c r="D818" s="30"/>
      <c r="E818" s="30"/>
      <c r="F818" s="30"/>
      <c r="G818" s="43"/>
      <c r="H818" s="43"/>
      <c r="I818" s="43"/>
      <c r="J818" s="43"/>
      <c r="K818" s="43"/>
      <c r="L818" s="43"/>
      <c r="M818" s="43"/>
      <c r="N818" s="30"/>
      <c r="O818" s="30"/>
      <c r="P818" s="30"/>
      <c r="Q818" s="30"/>
      <c r="R818" s="30"/>
      <c r="S818" s="30"/>
      <c r="T818" s="30"/>
    </row>
    <row r="819" spans="3:20" x14ac:dyDescent="0.3">
      <c r="C819" s="30"/>
      <c r="D819" s="30"/>
      <c r="E819" s="30"/>
      <c r="F819" s="30"/>
      <c r="G819" s="43"/>
      <c r="H819" s="43"/>
      <c r="I819" s="43"/>
      <c r="J819" s="43"/>
      <c r="K819" s="43"/>
      <c r="L819" s="43"/>
      <c r="M819" s="43"/>
      <c r="N819" s="30"/>
      <c r="O819" s="30"/>
      <c r="P819" s="30"/>
      <c r="Q819" s="30"/>
      <c r="R819" s="30"/>
      <c r="S819" s="30"/>
      <c r="T819" s="30"/>
    </row>
    <row r="820" spans="3:20" x14ac:dyDescent="0.3">
      <c r="C820" s="30"/>
      <c r="D820" s="30"/>
      <c r="E820" s="30"/>
      <c r="F820" s="30"/>
      <c r="G820" s="43"/>
      <c r="H820" s="43"/>
      <c r="I820" s="43"/>
      <c r="J820" s="43"/>
      <c r="K820" s="43"/>
      <c r="L820" s="43"/>
      <c r="M820" s="43"/>
      <c r="N820" s="30"/>
      <c r="O820" s="30"/>
      <c r="P820" s="30"/>
      <c r="Q820" s="30"/>
      <c r="R820" s="30"/>
      <c r="S820" s="30"/>
      <c r="T820" s="30"/>
    </row>
    <row r="821" spans="3:20" x14ac:dyDescent="0.3">
      <c r="C821" s="30"/>
      <c r="D821" s="30"/>
      <c r="E821" s="30"/>
      <c r="F821" s="30"/>
      <c r="G821" s="43"/>
      <c r="H821" s="43"/>
      <c r="I821" s="43"/>
      <c r="J821" s="43"/>
      <c r="K821" s="43"/>
      <c r="L821" s="43"/>
      <c r="M821" s="43"/>
      <c r="N821" s="30"/>
      <c r="O821" s="30"/>
      <c r="P821" s="30"/>
      <c r="Q821" s="30"/>
      <c r="R821" s="30"/>
      <c r="S821" s="30"/>
      <c r="T821" s="30"/>
    </row>
    <row r="822" spans="3:20" x14ac:dyDescent="0.3">
      <c r="C822" s="30"/>
      <c r="D822" s="30"/>
      <c r="E822" s="30"/>
      <c r="F822" s="30"/>
      <c r="G822" s="43"/>
      <c r="H822" s="43"/>
      <c r="I822" s="43"/>
      <c r="J822" s="43"/>
      <c r="K822" s="43"/>
      <c r="L822" s="43"/>
      <c r="M822" s="43"/>
      <c r="N822" s="30"/>
      <c r="O822" s="30"/>
      <c r="P822" s="30"/>
      <c r="Q822" s="30"/>
      <c r="R822" s="30"/>
      <c r="S822" s="30"/>
      <c r="T822" s="30"/>
    </row>
    <row r="823" spans="3:20" x14ac:dyDescent="0.3">
      <c r="C823" s="30"/>
      <c r="D823" s="30"/>
      <c r="E823" s="30"/>
      <c r="F823" s="30"/>
      <c r="G823" s="43"/>
      <c r="H823" s="43"/>
      <c r="I823" s="43"/>
      <c r="J823" s="43"/>
      <c r="K823" s="43"/>
      <c r="L823" s="43"/>
      <c r="M823" s="43"/>
      <c r="N823" s="30"/>
      <c r="O823" s="30"/>
      <c r="P823" s="30"/>
      <c r="Q823" s="30"/>
      <c r="R823" s="30"/>
      <c r="S823" s="30"/>
      <c r="T823" s="30"/>
    </row>
    <row r="824" spans="3:20" x14ac:dyDescent="0.3">
      <c r="C824" s="30"/>
      <c r="D824" s="30"/>
      <c r="E824" s="30"/>
      <c r="F824" s="30"/>
      <c r="G824" s="43"/>
      <c r="H824" s="43"/>
      <c r="I824" s="43"/>
      <c r="J824" s="43"/>
      <c r="K824" s="43"/>
      <c r="L824" s="43"/>
      <c r="M824" s="43"/>
      <c r="N824" s="30"/>
      <c r="O824" s="30"/>
      <c r="P824" s="30"/>
      <c r="Q824" s="30"/>
      <c r="R824" s="30"/>
      <c r="S824" s="30"/>
      <c r="T824" s="30"/>
    </row>
    <row r="825" spans="3:20" x14ac:dyDescent="0.3">
      <c r="C825" s="30"/>
      <c r="D825" s="30"/>
      <c r="E825" s="30"/>
      <c r="F825" s="30"/>
      <c r="G825" s="43"/>
      <c r="H825" s="43"/>
      <c r="I825" s="43"/>
      <c r="J825" s="43"/>
      <c r="K825" s="43"/>
      <c r="L825" s="43"/>
      <c r="M825" s="43"/>
      <c r="N825" s="30"/>
      <c r="O825" s="30"/>
      <c r="P825" s="30"/>
      <c r="Q825" s="30"/>
      <c r="R825" s="30"/>
      <c r="S825" s="30"/>
      <c r="T825" s="30"/>
    </row>
    <row r="826" spans="3:20" x14ac:dyDescent="0.3">
      <c r="C826" s="30"/>
      <c r="D826" s="30"/>
      <c r="E826" s="30"/>
      <c r="F826" s="30"/>
      <c r="G826" s="43"/>
      <c r="H826" s="43"/>
      <c r="I826" s="43"/>
      <c r="J826" s="43"/>
      <c r="K826" s="43"/>
      <c r="L826" s="43"/>
      <c r="M826" s="43"/>
      <c r="N826" s="30"/>
      <c r="O826" s="30"/>
      <c r="P826" s="30"/>
      <c r="Q826" s="30"/>
      <c r="R826" s="30"/>
      <c r="S826" s="30"/>
      <c r="T826" s="30"/>
    </row>
    <row r="827" spans="3:20" x14ac:dyDescent="0.3">
      <c r="C827" s="30"/>
      <c r="D827" s="30"/>
      <c r="E827" s="30"/>
      <c r="F827" s="30"/>
      <c r="G827" s="43"/>
      <c r="H827" s="43"/>
      <c r="I827" s="43"/>
      <c r="J827" s="43"/>
      <c r="K827" s="43"/>
      <c r="L827" s="43"/>
      <c r="M827" s="43"/>
      <c r="N827" s="30"/>
      <c r="O827" s="30"/>
      <c r="P827" s="30"/>
      <c r="Q827" s="30"/>
      <c r="R827" s="30"/>
      <c r="S827" s="30"/>
      <c r="T827" s="30"/>
    </row>
    <row r="828" spans="3:20" x14ac:dyDescent="0.3">
      <c r="C828" s="30"/>
      <c r="D828" s="30"/>
      <c r="E828" s="30"/>
      <c r="F828" s="30"/>
      <c r="G828" s="43"/>
      <c r="H828" s="43"/>
      <c r="I828" s="43"/>
      <c r="J828" s="43"/>
      <c r="K828" s="43"/>
      <c r="L828" s="43"/>
      <c r="M828" s="43"/>
      <c r="N828" s="30"/>
      <c r="O828" s="30"/>
      <c r="P828" s="30"/>
      <c r="Q828" s="30"/>
      <c r="R828" s="30"/>
      <c r="S828" s="30"/>
      <c r="T828" s="30"/>
    </row>
    <row r="829" spans="3:20" x14ac:dyDescent="0.3">
      <c r="C829" s="30"/>
      <c r="D829" s="30"/>
      <c r="E829" s="30"/>
      <c r="F829" s="30"/>
      <c r="G829" s="43"/>
      <c r="H829" s="43"/>
      <c r="I829" s="43"/>
      <c r="J829" s="43"/>
      <c r="K829" s="43"/>
      <c r="L829" s="43"/>
      <c r="M829" s="43"/>
      <c r="N829" s="30"/>
      <c r="O829" s="30"/>
      <c r="P829" s="30"/>
      <c r="Q829" s="30"/>
      <c r="R829" s="30"/>
      <c r="S829" s="30"/>
      <c r="T829" s="30"/>
    </row>
    <row r="830" spans="3:20" x14ac:dyDescent="0.3">
      <c r="C830" s="30"/>
      <c r="D830" s="30"/>
      <c r="E830" s="30"/>
      <c r="F830" s="30"/>
      <c r="G830" s="43"/>
      <c r="H830" s="43"/>
      <c r="I830" s="43"/>
      <c r="J830" s="43"/>
      <c r="K830" s="43"/>
      <c r="L830" s="43"/>
      <c r="M830" s="43"/>
      <c r="N830" s="30"/>
      <c r="O830" s="30"/>
      <c r="P830" s="30"/>
      <c r="Q830" s="30"/>
      <c r="R830" s="30"/>
      <c r="S830" s="30"/>
      <c r="T830" s="30"/>
    </row>
    <row r="831" spans="3:20" x14ac:dyDescent="0.3">
      <c r="C831" s="30"/>
      <c r="D831" s="30"/>
      <c r="E831" s="30"/>
      <c r="F831" s="30"/>
      <c r="G831" s="43"/>
      <c r="H831" s="43"/>
      <c r="I831" s="43"/>
      <c r="J831" s="43"/>
      <c r="K831" s="43"/>
      <c r="L831" s="43"/>
      <c r="M831" s="43"/>
      <c r="N831" s="30"/>
      <c r="O831" s="30"/>
      <c r="P831" s="30"/>
      <c r="Q831" s="30"/>
      <c r="R831" s="30"/>
      <c r="S831" s="30"/>
      <c r="T831" s="30"/>
    </row>
    <row r="832" spans="3:20" x14ac:dyDescent="0.3">
      <c r="C832" s="30"/>
      <c r="D832" s="30"/>
      <c r="E832" s="30"/>
      <c r="F832" s="30"/>
      <c r="G832" s="43"/>
      <c r="H832" s="43"/>
      <c r="I832" s="43"/>
      <c r="J832" s="43"/>
      <c r="K832" s="43"/>
      <c r="L832" s="43"/>
      <c r="M832" s="43"/>
      <c r="N832" s="30"/>
      <c r="O832" s="30"/>
      <c r="P832" s="30"/>
      <c r="Q832" s="30"/>
      <c r="R832" s="30"/>
      <c r="S832" s="30"/>
      <c r="T832" s="30"/>
    </row>
    <row r="833" spans="3:20" x14ac:dyDescent="0.3">
      <c r="C833" s="30"/>
      <c r="D833" s="30"/>
      <c r="E833" s="30"/>
      <c r="F833" s="30"/>
      <c r="G833" s="43"/>
      <c r="H833" s="43"/>
      <c r="I833" s="43"/>
      <c r="J833" s="43"/>
      <c r="K833" s="43"/>
      <c r="L833" s="43"/>
      <c r="M833" s="43"/>
      <c r="N833" s="30"/>
      <c r="O833" s="30"/>
      <c r="P833" s="30"/>
      <c r="Q833" s="30"/>
      <c r="R833" s="30"/>
      <c r="S833" s="30"/>
      <c r="T833" s="30"/>
    </row>
    <row r="834" spans="3:20" x14ac:dyDescent="0.3">
      <c r="C834" s="30"/>
      <c r="D834" s="30"/>
      <c r="E834" s="30"/>
      <c r="F834" s="30"/>
      <c r="G834" s="43"/>
      <c r="H834" s="43"/>
      <c r="I834" s="43"/>
      <c r="J834" s="43"/>
      <c r="K834" s="43"/>
      <c r="L834" s="43"/>
      <c r="M834" s="43"/>
      <c r="N834" s="30"/>
      <c r="O834" s="30"/>
      <c r="P834" s="30"/>
      <c r="Q834" s="30"/>
      <c r="R834" s="30"/>
      <c r="S834" s="30"/>
      <c r="T834" s="30"/>
    </row>
    <row r="835" spans="3:20" x14ac:dyDescent="0.3">
      <c r="C835" s="30"/>
      <c r="D835" s="30"/>
      <c r="E835" s="30"/>
      <c r="F835" s="30"/>
      <c r="G835" s="43"/>
      <c r="H835" s="43"/>
      <c r="I835" s="43"/>
      <c r="J835" s="43"/>
      <c r="K835" s="43"/>
      <c r="L835" s="43"/>
      <c r="M835" s="43"/>
      <c r="N835" s="30"/>
      <c r="O835" s="30"/>
      <c r="P835" s="30"/>
      <c r="Q835" s="30"/>
      <c r="R835" s="30"/>
      <c r="S835" s="30"/>
      <c r="T835" s="30"/>
    </row>
    <row r="836" spans="3:20" x14ac:dyDescent="0.3">
      <c r="C836" s="30"/>
      <c r="D836" s="30"/>
      <c r="E836" s="30"/>
      <c r="F836" s="30"/>
      <c r="G836" s="43"/>
      <c r="H836" s="43"/>
      <c r="I836" s="43"/>
      <c r="J836" s="43"/>
      <c r="K836" s="43"/>
      <c r="L836" s="43"/>
      <c r="M836" s="43"/>
      <c r="N836" s="30"/>
      <c r="O836" s="30"/>
      <c r="P836" s="30"/>
      <c r="Q836" s="30"/>
      <c r="R836" s="30"/>
      <c r="S836" s="30"/>
      <c r="T836" s="30"/>
    </row>
    <row r="837" spans="3:20" x14ac:dyDescent="0.3">
      <c r="C837" s="30"/>
      <c r="D837" s="30"/>
      <c r="E837" s="30"/>
      <c r="F837" s="30"/>
      <c r="G837" s="43"/>
      <c r="H837" s="43"/>
      <c r="I837" s="43"/>
      <c r="J837" s="43"/>
      <c r="K837" s="43"/>
      <c r="L837" s="43"/>
      <c r="M837" s="43"/>
      <c r="N837" s="30"/>
      <c r="O837" s="30"/>
      <c r="P837" s="30"/>
      <c r="Q837" s="30"/>
      <c r="R837" s="30"/>
      <c r="S837" s="30"/>
      <c r="T837" s="30"/>
    </row>
    <row r="838" spans="3:20" x14ac:dyDescent="0.3">
      <c r="C838" s="30"/>
      <c r="D838" s="30"/>
      <c r="E838" s="30"/>
      <c r="F838" s="30"/>
      <c r="G838" s="43"/>
      <c r="H838" s="43"/>
      <c r="I838" s="43"/>
      <c r="J838" s="43"/>
      <c r="K838" s="43"/>
      <c r="L838" s="43"/>
      <c r="M838" s="43"/>
      <c r="N838" s="30"/>
      <c r="O838" s="30"/>
      <c r="P838" s="30"/>
      <c r="Q838" s="30"/>
      <c r="R838" s="30"/>
      <c r="S838" s="30"/>
      <c r="T838" s="30"/>
    </row>
    <row r="839" spans="3:20" x14ac:dyDescent="0.3">
      <c r="C839" s="30"/>
      <c r="D839" s="30"/>
      <c r="E839" s="30"/>
      <c r="F839" s="30"/>
      <c r="G839" s="43"/>
      <c r="H839" s="43"/>
      <c r="I839" s="43"/>
      <c r="J839" s="43"/>
      <c r="K839" s="43"/>
      <c r="L839" s="43"/>
      <c r="M839" s="43"/>
      <c r="N839" s="30"/>
      <c r="O839" s="30"/>
      <c r="P839" s="30"/>
      <c r="Q839" s="30"/>
      <c r="R839" s="30"/>
      <c r="S839" s="30"/>
      <c r="T839" s="30"/>
    </row>
    <row r="840" spans="3:20" x14ac:dyDescent="0.3">
      <c r="C840" s="30"/>
      <c r="D840" s="30"/>
      <c r="E840" s="30"/>
      <c r="F840" s="30"/>
      <c r="G840" s="43"/>
      <c r="H840" s="43"/>
      <c r="I840" s="43"/>
      <c r="J840" s="43"/>
      <c r="K840" s="43"/>
      <c r="L840" s="43"/>
      <c r="M840" s="43"/>
      <c r="N840" s="30"/>
      <c r="O840" s="30"/>
      <c r="P840" s="30"/>
      <c r="Q840" s="30"/>
      <c r="R840" s="30"/>
      <c r="S840" s="30"/>
      <c r="T840" s="30"/>
    </row>
    <row r="841" spans="3:20" x14ac:dyDescent="0.3">
      <c r="C841" s="30"/>
      <c r="D841" s="30"/>
      <c r="E841" s="30"/>
      <c r="F841" s="30"/>
      <c r="G841" s="43"/>
      <c r="H841" s="43"/>
      <c r="I841" s="43"/>
      <c r="J841" s="43"/>
      <c r="K841" s="43"/>
      <c r="L841" s="43"/>
      <c r="M841" s="43"/>
      <c r="N841" s="30"/>
      <c r="O841" s="30"/>
      <c r="P841" s="30"/>
      <c r="Q841" s="30"/>
      <c r="R841" s="30"/>
      <c r="S841" s="30"/>
      <c r="T841" s="30"/>
    </row>
    <row r="842" spans="3:20" x14ac:dyDescent="0.3">
      <c r="C842" s="30"/>
      <c r="D842" s="30"/>
      <c r="E842" s="30"/>
      <c r="F842" s="30"/>
      <c r="G842" s="43"/>
      <c r="H842" s="43"/>
      <c r="I842" s="43"/>
      <c r="J842" s="43"/>
      <c r="K842" s="43"/>
      <c r="L842" s="43"/>
      <c r="M842" s="43"/>
      <c r="N842" s="30"/>
      <c r="O842" s="30"/>
      <c r="P842" s="30"/>
      <c r="Q842" s="30"/>
      <c r="R842" s="30"/>
      <c r="S842" s="30"/>
      <c r="T842" s="30"/>
    </row>
    <row r="843" spans="3:20" x14ac:dyDescent="0.3">
      <c r="C843" s="30"/>
      <c r="D843" s="30"/>
      <c r="E843" s="30"/>
      <c r="F843" s="30"/>
      <c r="G843" s="43"/>
      <c r="H843" s="43"/>
      <c r="I843" s="43"/>
      <c r="J843" s="43"/>
      <c r="K843" s="43"/>
      <c r="L843" s="43"/>
      <c r="M843" s="43"/>
      <c r="N843" s="30"/>
      <c r="O843" s="30"/>
      <c r="P843" s="30"/>
      <c r="Q843" s="30"/>
      <c r="R843" s="30"/>
      <c r="S843" s="30"/>
      <c r="T843" s="30"/>
    </row>
    <row r="844" spans="3:20" x14ac:dyDescent="0.3">
      <c r="C844" s="30"/>
      <c r="D844" s="30"/>
      <c r="E844" s="30"/>
      <c r="F844" s="30"/>
      <c r="G844" s="43"/>
      <c r="H844" s="43"/>
      <c r="I844" s="43"/>
      <c r="J844" s="43"/>
      <c r="K844" s="43"/>
      <c r="L844" s="43"/>
      <c r="M844" s="43"/>
      <c r="N844" s="30"/>
      <c r="O844" s="30"/>
      <c r="P844" s="30"/>
      <c r="Q844" s="30"/>
      <c r="R844" s="30"/>
      <c r="S844" s="30"/>
      <c r="T844" s="30"/>
    </row>
    <row r="845" spans="3:20" x14ac:dyDescent="0.3">
      <c r="C845" s="30"/>
      <c r="D845" s="30"/>
      <c r="E845" s="30"/>
      <c r="F845" s="30"/>
      <c r="G845" s="43"/>
      <c r="H845" s="43"/>
      <c r="I845" s="43"/>
      <c r="J845" s="43"/>
      <c r="K845" s="43"/>
      <c r="L845" s="43"/>
      <c r="M845" s="43"/>
      <c r="N845" s="30"/>
      <c r="O845" s="30"/>
      <c r="P845" s="30"/>
      <c r="Q845" s="30"/>
      <c r="R845" s="30"/>
      <c r="S845" s="30"/>
      <c r="T845" s="30"/>
    </row>
    <row r="846" spans="3:20" x14ac:dyDescent="0.3">
      <c r="C846" s="30"/>
      <c r="D846" s="30"/>
      <c r="E846" s="30"/>
      <c r="F846" s="30"/>
      <c r="G846" s="43"/>
      <c r="H846" s="43"/>
      <c r="I846" s="43"/>
      <c r="J846" s="43"/>
      <c r="K846" s="43"/>
      <c r="L846" s="43"/>
      <c r="M846" s="43"/>
      <c r="N846" s="30"/>
      <c r="O846" s="30"/>
      <c r="P846" s="30"/>
      <c r="Q846" s="30"/>
      <c r="R846" s="30"/>
      <c r="S846" s="30"/>
      <c r="T846" s="30"/>
    </row>
    <row r="847" spans="3:20" x14ac:dyDescent="0.3">
      <c r="C847" s="30"/>
      <c r="D847" s="30"/>
      <c r="E847" s="30"/>
      <c r="F847" s="30"/>
      <c r="G847" s="43"/>
      <c r="H847" s="43"/>
      <c r="I847" s="43"/>
      <c r="J847" s="43"/>
      <c r="K847" s="43"/>
      <c r="L847" s="43"/>
      <c r="M847" s="43"/>
      <c r="N847" s="30"/>
      <c r="O847" s="30"/>
      <c r="P847" s="30"/>
      <c r="Q847" s="30"/>
      <c r="R847" s="30"/>
      <c r="S847" s="30"/>
      <c r="T847" s="30"/>
    </row>
    <row r="848" spans="3:20" x14ac:dyDescent="0.3">
      <c r="C848" s="30"/>
      <c r="D848" s="30"/>
      <c r="E848" s="30"/>
      <c r="F848" s="30"/>
      <c r="G848" s="43"/>
      <c r="H848" s="43"/>
      <c r="I848" s="43"/>
      <c r="J848" s="43"/>
      <c r="K848" s="43"/>
      <c r="L848" s="43"/>
      <c r="M848" s="43"/>
      <c r="N848" s="30"/>
      <c r="O848" s="30"/>
      <c r="P848" s="30"/>
      <c r="Q848" s="30"/>
      <c r="R848" s="30"/>
      <c r="S848" s="30"/>
      <c r="T848" s="30"/>
    </row>
    <row r="849" spans="3:20" x14ac:dyDescent="0.3">
      <c r="C849" s="30"/>
      <c r="D849" s="30"/>
      <c r="E849" s="30"/>
      <c r="F849" s="30"/>
      <c r="G849" s="43"/>
      <c r="H849" s="43"/>
      <c r="I849" s="43"/>
      <c r="J849" s="43"/>
      <c r="K849" s="43"/>
      <c r="L849" s="43"/>
      <c r="M849" s="43"/>
      <c r="N849" s="30"/>
      <c r="O849" s="30"/>
      <c r="P849" s="30"/>
      <c r="Q849" s="30"/>
      <c r="R849" s="30"/>
      <c r="S849" s="30"/>
      <c r="T849" s="30"/>
    </row>
    <row r="850" spans="3:20" x14ac:dyDescent="0.3">
      <c r="C850" s="30"/>
      <c r="D850" s="30"/>
      <c r="E850" s="30"/>
      <c r="F850" s="30"/>
      <c r="G850" s="43"/>
      <c r="H850" s="43"/>
      <c r="I850" s="43"/>
      <c r="J850" s="43"/>
      <c r="K850" s="43"/>
      <c r="L850" s="43"/>
      <c r="M850" s="43"/>
      <c r="N850" s="30"/>
      <c r="O850" s="30"/>
      <c r="P850" s="30"/>
      <c r="Q850" s="30"/>
      <c r="R850" s="30"/>
      <c r="S850" s="30"/>
      <c r="T850" s="30"/>
    </row>
    <row r="851" spans="3:20" x14ac:dyDescent="0.3">
      <c r="C851" s="30"/>
      <c r="D851" s="30"/>
      <c r="E851" s="30"/>
      <c r="F851" s="30"/>
      <c r="G851" s="43"/>
      <c r="H851" s="43"/>
      <c r="I851" s="43"/>
      <c r="J851" s="43"/>
      <c r="K851" s="43"/>
      <c r="L851" s="43"/>
      <c r="M851" s="43"/>
      <c r="N851" s="30"/>
      <c r="O851" s="30"/>
      <c r="P851" s="30"/>
      <c r="Q851" s="30"/>
      <c r="R851" s="30"/>
      <c r="S851" s="30"/>
      <c r="T851" s="30"/>
    </row>
    <row r="852" spans="3:20" x14ac:dyDescent="0.3">
      <c r="C852" s="30"/>
      <c r="D852" s="30"/>
      <c r="E852" s="30"/>
      <c r="F852" s="30"/>
      <c r="G852" s="43"/>
      <c r="H852" s="43"/>
      <c r="I852" s="43"/>
      <c r="J852" s="43"/>
      <c r="K852" s="43"/>
      <c r="L852" s="43"/>
      <c r="M852" s="43"/>
      <c r="N852" s="30"/>
      <c r="O852" s="30"/>
      <c r="P852" s="30"/>
      <c r="Q852" s="30"/>
      <c r="R852" s="30"/>
      <c r="S852" s="30"/>
      <c r="T852" s="30"/>
    </row>
    <row r="853" spans="3:20" x14ac:dyDescent="0.3">
      <c r="C853" s="30"/>
      <c r="D853" s="30"/>
      <c r="E853" s="30"/>
      <c r="F853" s="30"/>
      <c r="G853" s="43"/>
      <c r="H853" s="43"/>
      <c r="I853" s="43"/>
      <c r="J853" s="43"/>
      <c r="K853" s="43"/>
      <c r="L853" s="43"/>
      <c r="M853" s="43"/>
      <c r="N853" s="30"/>
      <c r="O853" s="30"/>
      <c r="P853" s="30"/>
      <c r="Q853" s="30"/>
      <c r="R853" s="30"/>
      <c r="S853" s="30"/>
      <c r="T853" s="30"/>
    </row>
    <row r="854" spans="3:20" x14ac:dyDescent="0.3">
      <c r="C854" s="30"/>
      <c r="D854" s="30"/>
      <c r="E854" s="30"/>
      <c r="F854" s="30"/>
      <c r="G854" s="43"/>
      <c r="H854" s="43"/>
      <c r="I854" s="43"/>
      <c r="J854" s="43"/>
      <c r="K854" s="43"/>
      <c r="L854" s="43"/>
      <c r="M854" s="43"/>
      <c r="N854" s="30"/>
      <c r="O854" s="30"/>
      <c r="P854" s="30"/>
      <c r="Q854" s="30"/>
      <c r="R854" s="30"/>
      <c r="S854" s="30"/>
      <c r="T854" s="30"/>
    </row>
    <row r="855" spans="3:20" x14ac:dyDescent="0.3">
      <c r="C855" s="30"/>
      <c r="D855" s="30"/>
      <c r="E855" s="30"/>
      <c r="F855" s="30"/>
      <c r="G855" s="43"/>
      <c r="H855" s="43"/>
      <c r="I855" s="43"/>
      <c r="J855" s="43"/>
      <c r="K855" s="43"/>
      <c r="L855" s="43"/>
      <c r="M855" s="43"/>
      <c r="N855" s="30"/>
      <c r="O855" s="30"/>
      <c r="P855" s="30"/>
      <c r="Q855" s="30"/>
      <c r="R855" s="30"/>
      <c r="S855" s="30"/>
      <c r="T855" s="30"/>
    </row>
    <row r="856" spans="3:20" x14ac:dyDescent="0.3">
      <c r="C856" s="30"/>
      <c r="D856" s="30"/>
      <c r="E856" s="30"/>
      <c r="F856" s="30"/>
      <c r="G856" s="43"/>
      <c r="H856" s="43"/>
      <c r="I856" s="43"/>
      <c r="J856" s="43"/>
      <c r="K856" s="43"/>
      <c r="L856" s="43"/>
      <c r="M856" s="43"/>
      <c r="N856" s="30"/>
      <c r="O856" s="30"/>
      <c r="P856" s="30"/>
      <c r="Q856" s="30"/>
      <c r="R856" s="30"/>
      <c r="S856" s="30"/>
      <c r="T856" s="30"/>
    </row>
    <row r="857" spans="3:20" x14ac:dyDescent="0.3">
      <c r="C857" s="30"/>
      <c r="D857" s="30"/>
      <c r="E857" s="30"/>
      <c r="F857" s="30"/>
      <c r="G857" s="43"/>
      <c r="H857" s="43"/>
      <c r="I857" s="43"/>
      <c r="J857" s="43"/>
      <c r="K857" s="43"/>
      <c r="L857" s="43"/>
      <c r="M857" s="43"/>
      <c r="N857" s="30"/>
      <c r="O857" s="30"/>
      <c r="P857" s="30"/>
      <c r="Q857" s="30"/>
      <c r="R857" s="30"/>
      <c r="S857" s="30"/>
      <c r="T857" s="30"/>
    </row>
    <row r="858" spans="3:20" x14ac:dyDescent="0.3">
      <c r="C858" s="30"/>
      <c r="D858" s="30"/>
      <c r="E858" s="30"/>
      <c r="F858" s="30"/>
      <c r="G858" s="43"/>
      <c r="H858" s="43"/>
      <c r="I858" s="43"/>
      <c r="J858" s="43"/>
      <c r="K858" s="43"/>
      <c r="L858" s="43"/>
      <c r="M858" s="43"/>
      <c r="N858" s="30"/>
      <c r="O858" s="30"/>
      <c r="P858" s="30"/>
      <c r="Q858" s="30"/>
      <c r="R858" s="30"/>
      <c r="S858" s="30"/>
      <c r="T858" s="30"/>
    </row>
    <row r="859" spans="3:20" x14ac:dyDescent="0.3">
      <c r="C859" s="30"/>
      <c r="D859" s="30"/>
      <c r="E859" s="30"/>
      <c r="F859" s="30"/>
      <c r="G859" s="43"/>
      <c r="H859" s="43"/>
      <c r="I859" s="43"/>
      <c r="J859" s="43"/>
      <c r="K859" s="43"/>
      <c r="L859" s="43"/>
      <c r="M859" s="43"/>
      <c r="N859" s="30"/>
      <c r="O859" s="30"/>
      <c r="P859" s="30"/>
      <c r="Q859" s="30"/>
      <c r="R859" s="30"/>
      <c r="S859" s="30"/>
      <c r="T859" s="30"/>
    </row>
    <row r="860" spans="3:20" x14ac:dyDescent="0.3">
      <c r="C860" s="30"/>
      <c r="D860" s="30"/>
      <c r="E860" s="30"/>
      <c r="F860" s="30"/>
      <c r="G860" s="43"/>
      <c r="H860" s="43"/>
      <c r="I860" s="43"/>
      <c r="J860" s="43"/>
      <c r="K860" s="43"/>
      <c r="L860" s="43"/>
      <c r="M860" s="43"/>
      <c r="N860" s="30"/>
      <c r="O860" s="30"/>
      <c r="P860" s="30"/>
      <c r="Q860" s="30"/>
      <c r="R860" s="30"/>
      <c r="S860" s="30"/>
      <c r="T860" s="30"/>
    </row>
    <row r="861" spans="3:20" x14ac:dyDescent="0.3">
      <c r="C861" s="30"/>
      <c r="D861" s="30"/>
      <c r="E861" s="30"/>
      <c r="F861" s="30"/>
      <c r="G861" s="43"/>
      <c r="H861" s="43"/>
      <c r="I861" s="43"/>
      <c r="J861" s="43"/>
      <c r="K861" s="43"/>
      <c r="L861" s="43"/>
      <c r="M861" s="43"/>
      <c r="N861" s="30"/>
      <c r="O861" s="30"/>
      <c r="P861" s="30"/>
      <c r="Q861" s="30"/>
      <c r="R861" s="30"/>
      <c r="S861" s="30"/>
      <c r="T861" s="30"/>
    </row>
    <row r="862" spans="3:20" x14ac:dyDescent="0.3">
      <c r="C862" s="30"/>
      <c r="D862" s="30"/>
      <c r="E862" s="30"/>
      <c r="F862" s="30"/>
      <c r="G862" s="43"/>
      <c r="H862" s="43"/>
      <c r="I862" s="43"/>
      <c r="J862" s="43"/>
      <c r="K862" s="43"/>
      <c r="L862" s="43"/>
      <c r="M862" s="43"/>
      <c r="N862" s="30"/>
      <c r="O862" s="30"/>
      <c r="P862" s="30"/>
      <c r="Q862" s="30"/>
      <c r="R862" s="30"/>
      <c r="S862" s="30"/>
      <c r="T862" s="30"/>
    </row>
    <row r="863" spans="3:20" x14ac:dyDescent="0.3">
      <c r="C863" s="30"/>
      <c r="D863" s="30"/>
      <c r="E863" s="30"/>
      <c r="F863" s="30"/>
      <c r="G863" s="43"/>
      <c r="H863" s="43"/>
      <c r="I863" s="43"/>
      <c r="J863" s="43"/>
      <c r="K863" s="43"/>
      <c r="L863" s="43"/>
      <c r="M863" s="43"/>
      <c r="N863" s="30"/>
      <c r="O863" s="30"/>
      <c r="P863" s="30"/>
      <c r="Q863" s="30"/>
      <c r="R863" s="30"/>
      <c r="S863" s="30"/>
      <c r="T863" s="30"/>
    </row>
    <row r="864" spans="3:20" x14ac:dyDescent="0.3">
      <c r="C864" s="30"/>
      <c r="D864" s="30"/>
      <c r="E864" s="30"/>
      <c r="F864" s="30"/>
      <c r="G864" s="43"/>
      <c r="H864" s="43"/>
      <c r="I864" s="43"/>
      <c r="J864" s="43"/>
      <c r="K864" s="43"/>
      <c r="L864" s="43"/>
      <c r="M864" s="43"/>
      <c r="N864" s="30"/>
      <c r="O864" s="30"/>
      <c r="P864" s="30"/>
      <c r="Q864" s="30"/>
      <c r="R864" s="30"/>
      <c r="S864" s="30"/>
      <c r="T864" s="30"/>
    </row>
    <row r="865" spans="3:20" x14ac:dyDescent="0.3">
      <c r="C865" s="30"/>
      <c r="D865" s="30"/>
      <c r="E865" s="30"/>
      <c r="F865" s="30"/>
      <c r="G865" s="43"/>
      <c r="H865" s="43"/>
      <c r="I865" s="43"/>
      <c r="J865" s="43"/>
      <c r="K865" s="43"/>
      <c r="L865" s="43"/>
      <c r="M865" s="43"/>
      <c r="N865" s="30"/>
      <c r="O865" s="30"/>
      <c r="P865" s="30"/>
      <c r="Q865" s="30"/>
      <c r="R865" s="30"/>
      <c r="S865" s="30"/>
      <c r="T865" s="30"/>
    </row>
    <row r="866" spans="3:20" x14ac:dyDescent="0.3">
      <c r="C866" s="30"/>
      <c r="D866" s="30"/>
      <c r="E866" s="30"/>
      <c r="F866" s="30"/>
      <c r="G866" s="43"/>
      <c r="H866" s="43"/>
      <c r="I866" s="43"/>
      <c r="J866" s="43"/>
      <c r="K866" s="43"/>
      <c r="L866" s="43"/>
      <c r="M866" s="43"/>
      <c r="N866" s="30"/>
      <c r="O866" s="30"/>
      <c r="P866" s="30"/>
      <c r="Q866" s="30"/>
      <c r="R866" s="30"/>
      <c r="S866" s="30"/>
      <c r="T866" s="30"/>
    </row>
    <row r="867" spans="3:20" x14ac:dyDescent="0.3">
      <c r="C867" s="30"/>
      <c r="D867" s="30"/>
      <c r="E867" s="30"/>
      <c r="F867" s="30"/>
      <c r="G867" s="43"/>
      <c r="H867" s="43"/>
      <c r="I867" s="43"/>
      <c r="J867" s="43"/>
      <c r="K867" s="43"/>
      <c r="L867" s="43"/>
      <c r="M867" s="43"/>
      <c r="N867" s="30"/>
      <c r="O867" s="30"/>
      <c r="P867" s="30"/>
      <c r="Q867" s="30"/>
      <c r="R867" s="30"/>
      <c r="S867" s="30"/>
      <c r="T867" s="30"/>
    </row>
    <row r="868" spans="3:20" x14ac:dyDescent="0.3">
      <c r="C868" s="30"/>
      <c r="D868" s="30"/>
      <c r="E868" s="30"/>
      <c r="F868" s="30"/>
      <c r="G868" s="43"/>
      <c r="H868" s="43"/>
      <c r="I868" s="43"/>
      <c r="J868" s="43"/>
      <c r="K868" s="43"/>
      <c r="L868" s="43"/>
      <c r="M868" s="43"/>
      <c r="N868" s="30"/>
      <c r="O868" s="30"/>
      <c r="P868" s="30"/>
      <c r="Q868" s="30"/>
      <c r="R868" s="30"/>
      <c r="S868" s="30"/>
      <c r="T868" s="30"/>
    </row>
    <row r="869" spans="3:20" x14ac:dyDescent="0.3">
      <c r="C869" s="30"/>
      <c r="D869" s="30"/>
      <c r="E869" s="30"/>
      <c r="F869" s="30"/>
      <c r="G869" s="43"/>
      <c r="H869" s="43"/>
      <c r="I869" s="43"/>
      <c r="J869" s="43"/>
      <c r="K869" s="43"/>
      <c r="L869" s="43"/>
      <c r="M869" s="43"/>
      <c r="N869" s="30"/>
      <c r="O869" s="30"/>
      <c r="P869" s="30"/>
      <c r="Q869" s="30"/>
      <c r="R869" s="30"/>
      <c r="S869" s="30"/>
      <c r="T869" s="30"/>
    </row>
    <row r="870" spans="3:20" x14ac:dyDescent="0.3">
      <c r="C870" s="30"/>
      <c r="D870" s="30"/>
      <c r="E870" s="30"/>
      <c r="F870" s="30"/>
      <c r="G870" s="43"/>
      <c r="H870" s="43"/>
      <c r="I870" s="43"/>
      <c r="J870" s="43"/>
      <c r="K870" s="43"/>
      <c r="L870" s="43"/>
      <c r="M870" s="43"/>
      <c r="N870" s="30"/>
      <c r="O870" s="30"/>
      <c r="P870" s="30"/>
      <c r="Q870" s="30"/>
      <c r="R870" s="30"/>
      <c r="S870" s="30"/>
      <c r="T870" s="30"/>
    </row>
    <row r="871" spans="3:20" x14ac:dyDescent="0.3">
      <c r="C871" s="30"/>
      <c r="D871" s="30"/>
      <c r="E871" s="30"/>
      <c r="F871" s="30"/>
      <c r="G871" s="43"/>
      <c r="H871" s="43"/>
      <c r="I871" s="43"/>
      <c r="J871" s="43"/>
      <c r="K871" s="43"/>
      <c r="L871" s="43"/>
      <c r="M871" s="43"/>
      <c r="N871" s="30"/>
      <c r="O871" s="30"/>
      <c r="P871" s="30"/>
      <c r="Q871" s="30"/>
      <c r="R871" s="30"/>
      <c r="S871" s="30"/>
      <c r="T871" s="30"/>
    </row>
    <row r="872" spans="3:20" x14ac:dyDescent="0.3">
      <c r="C872" s="30"/>
      <c r="D872" s="30"/>
      <c r="E872" s="30"/>
      <c r="F872" s="30"/>
      <c r="G872" s="43"/>
      <c r="H872" s="43"/>
      <c r="I872" s="43"/>
      <c r="J872" s="43"/>
      <c r="K872" s="43"/>
      <c r="L872" s="43"/>
      <c r="M872" s="43"/>
      <c r="N872" s="30"/>
      <c r="O872" s="30"/>
      <c r="P872" s="30"/>
      <c r="Q872" s="30"/>
      <c r="R872" s="30"/>
      <c r="S872" s="30"/>
      <c r="T872" s="30"/>
    </row>
    <row r="873" spans="3:20" x14ac:dyDescent="0.3">
      <c r="C873" s="30"/>
      <c r="D873" s="30"/>
      <c r="E873" s="30"/>
      <c r="F873" s="30"/>
      <c r="G873" s="43"/>
      <c r="H873" s="43"/>
      <c r="I873" s="43"/>
      <c r="J873" s="43"/>
      <c r="K873" s="43"/>
      <c r="L873" s="43"/>
      <c r="M873" s="43"/>
      <c r="N873" s="30"/>
      <c r="O873" s="30"/>
      <c r="P873" s="30"/>
      <c r="Q873" s="30"/>
      <c r="R873" s="30"/>
      <c r="S873" s="30"/>
      <c r="T873" s="30"/>
    </row>
    <row r="874" spans="3:20" x14ac:dyDescent="0.3">
      <c r="C874" s="30"/>
      <c r="D874" s="30"/>
      <c r="E874" s="30"/>
      <c r="F874" s="30"/>
      <c r="G874" s="43"/>
      <c r="H874" s="43"/>
      <c r="I874" s="43"/>
      <c r="J874" s="43"/>
      <c r="K874" s="43"/>
      <c r="L874" s="43"/>
      <c r="M874" s="43"/>
      <c r="N874" s="30"/>
      <c r="O874" s="30"/>
      <c r="P874" s="30"/>
      <c r="Q874" s="30"/>
      <c r="R874" s="30"/>
      <c r="S874" s="30"/>
      <c r="T874" s="30"/>
    </row>
    <row r="875" spans="3:20" x14ac:dyDescent="0.3">
      <c r="C875" s="30"/>
      <c r="D875" s="30"/>
      <c r="E875" s="30"/>
      <c r="F875" s="30"/>
      <c r="G875" s="43"/>
      <c r="H875" s="43"/>
      <c r="I875" s="43"/>
      <c r="J875" s="43"/>
      <c r="K875" s="43"/>
      <c r="L875" s="43"/>
      <c r="M875" s="43"/>
      <c r="N875" s="30"/>
      <c r="O875" s="30"/>
      <c r="P875" s="30"/>
      <c r="Q875" s="30"/>
      <c r="R875" s="30"/>
      <c r="S875" s="30"/>
      <c r="T875" s="30"/>
    </row>
    <row r="876" spans="3:20" x14ac:dyDescent="0.3">
      <c r="C876" s="30"/>
      <c r="D876" s="30"/>
      <c r="E876" s="30"/>
      <c r="F876" s="30"/>
      <c r="G876" s="43"/>
      <c r="H876" s="43"/>
      <c r="I876" s="43"/>
      <c r="J876" s="43"/>
      <c r="K876" s="43"/>
      <c r="L876" s="43"/>
      <c r="M876" s="43"/>
      <c r="N876" s="30"/>
      <c r="O876" s="30"/>
      <c r="P876" s="30"/>
      <c r="Q876" s="30"/>
      <c r="R876" s="30"/>
      <c r="S876" s="30"/>
      <c r="T876" s="30"/>
    </row>
    <row r="877" spans="3:20" x14ac:dyDescent="0.3">
      <c r="C877" s="30"/>
      <c r="D877" s="30"/>
      <c r="E877" s="30"/>
      <c r="F877" s="30"/>
      <c r="G877" s="43"/>
      <c r="H877" s="43"/>
      <c r="I877" s="43"/>
      <c r="J877" s="43"/>
      <c r="K877" s="43"/>
      <c r="L877" s="43"/>
      <c r="M877" s="43"/>
      <c r="N877" s="30"/>
      <c r="O877" s="30"/>
      <c r="P877" s="30"/>
      <c r="Q877" s="30"/>
      <c r="R877" s="30"/>
      <c r="S877" s="30"/>
      <c r="T877" s="30"/>
    </row>
    <row r="878" spans="3:20" x14ac:dyDescent="0.3">
      <c r="C878" s="30"/>
      <c r="D878" s="30"/>
      <c r="E878" s="30"/>
      <c r="F878" s="30"/>
      <c r="G878" s="43"/>
      <c r="H878" s="43"/>
      <c r="I878" s="43"/>
      <c r="J878" s="43"/>
      <c r="K878" s="43"/>
      <c r="L878" s="43"/>
      <c r="M878" s="43"/>
      <c r="N878" s="30"/>
      <c r="O878" s="30"/>
      <c r="P878" s="30"/>
      <c r="Q878" s="30"/>
      <c r="R878" s="30"/>
      <c r="S878" s="30"/>
      <c r="T878" s="30"/>
    </row>
    <row r="879" spans="3:20" x14ac:dyDescent="0.3">
      <c r="C879" s="30"/>
      <c r="D879" s="30"/>
      <c r="E879" s="30"/>
      <c r="F879" s="30"/>
      <c r="G879" s="43"/>
      <c r="H879" s="43"/>
      <c r="I879" s="43"/>
      <c r="J879" s="43"/>
      <c r="K879" s="43"/>
      <c r="L879" s="43"/>
      <c r="M879" s="43"/>
      <c r="N879" s="30"/>
      <c r="O879" s="30"/>
      <c r="P879" s="30"/>
      <c r="Q879" s="30"/>
      <c r="R879" s="30"/>
      <c r="S879" s="30"/>
      <c r="T879" s="30"/>
    </row>
    <row r="880" spans="3:20" x14ac:dyDescent="0.3">
      <c r="C880" s="30"/>
      <c r="D880" s="30"/>
      <c r="E880" s="30"/>
      <c r="F880" s="30"/>
      <c r="G880" s="43"/>
      <c r="H880" s="43"/>
      <c r="I880" s="43"/>
      <c r="J880" s="43"/>
      <c r="K880" s="43"/>
      <c r="L880" s="43"/>
      <c r="M880" s="43"/>
      <c r="N880" s="30"/>
      <c r="O880" s="30"/>
      <c r="P880" s="30"/>
      <c r="Q880" s="30"/>
      <c r="R880" s="30"/>
      <c r="S880" s="30"/>
      <c r="T880" s="30"/>
    </row>
    <row r="881" spans="3:20" x14ac:dyDescent="0.3">
      <c r="C881" s="30"/>
      <c r="D881" s="30"/>
      <c r="E881" s="30"/>
      <c r="F881" s="30"/>
      <c r="G881" s="43"/>
      <c r="H881" s="43"/>
      <c r="I881" s="43"/>
      <c r="J881" s="43"/>
      <c r="K881" s="43"/>
      <c r="L881" s="43"/>
      <c r="M881" s="43"/>
      <c r="N881" s="30"/>
      <c r="O881" s="30"/>
      <c r="P881" s="30"/>
      <c r="Q881" s="30"/>
      <c r="R881" s="30"/>
      <c r="S881" s="30"/>
      <c r="T881" s="30"/>
    </row>
    <row r="882" spans="3:20" x14ac:dyDescent="0.3">
      <c r="C882" s="30"/>
      <c r="D882" s="30"/>
      <c r="E882" s="30"/>
      <c r="F882" s="30"/>
      <c r="G882" s="43"/>
      <c r="H882" s="43"/>
      <c r="I882" s="43"/>
      <c r="J882" s="43"/>
      <c r="K882" s="43"/>
      <c r="L882" s="43"/>
      <c r="M882" s="43"/>
      <c r="N882" s="30"/>
      <c r="O882" s="30"/>
      <c r="P882" s="30"/>
      <c r="Q882" s="30"/>
      <c r="R882" s="30"/>
      <c r="S882" s="30"/>
      <c r="T882" s="30"/>
    </row>
    <row r="883" spans="3:20" x14ac:dyDescent="0.3">
      <c r="C883" s="30"/>
      <c r="D883" s="30"/>
      <c r="E883" s="30"/>
      <c r="F883" s="30"/>
      <c r="G883" s="43"/>
      <c r="H883" s="43"/>
      <c r="I883" s="43"/>
      <c r="J883" s="43"/>
      <c r="K883" s="43"/>
      <c r="L883" s="43"/>
      <c r="M883" s="43"/>
      <c r="N883" s="30"/>
      <c r="O883" s="30"/>
      <c r="P883" s="30"/>
      <c r="Q883" s="30"/>
      <c r="R883" s="30"/>
      <c r="S883" s="30"/>
      <c r="T883" s="30"/>
    </row>
    <row r="884" spans="3:20" x14ac:dyDescent="0.3">
      <c r="C884" s="30"/>
      <c r="D884" s="30"/>
      <c r="E884" s="30"/>
      <c r="F884" s="30"/>
      <c r="G884" s="43"/>
      <c r="H884" s="43"/>
      <c r="I884" s="43"/>
      <c r="J884" s="43"/>
      <c r="K884" s="43"/>
      <c r="L884" s="43"/>
      <c r="M884" s="43"/>
      <c r="N884" s="30"/>
      <c r="O884" s="30"/>
      <c r="P884" s="30"/>
      <c r="Q884" s="30"/>
      <c r="R884" s="30"/>
      <c r="S884" s="30"/>
      <c r="T884" s="30"/>
    </row>
    <row r="885" spans="3:20" x14ac:dyDescent="0.3">
      <c r="C885" s="30"/>
      <c r="D885" s="30"/>
      <c r="E885" s="30"/>
      <c r="F885" s="30"/>
      <c r="G885" s="43"/>
      <c r="H885" s="43"/>
      <c r="I885" s="43"/>
      <c r="J885" s="43"/>
      <c r="K885" s="43"/>
      <c r="L885" s="43"/>
      <c r="M885" s="43"/>
      <c r="N885" s="30"/>
      <c r="O885" s="30"/>
      <c r="P885" s="30"/>
      <c r="Q885" s="30"/>
      <c r="R885" s="30"/>
      <c r="S885" s="30"/>
      <c r="T885" s="30"/>
    </row>
    <row r="886" spans="3:20" x14ac:dyDescent="0.3">
      <c r="C886" s="30"/>
      <c r="D886" s="30"/>
      <c r="E886" s="30"/>
      <c r="F886" s="30"/>
      <c r="G886" s="43"/>
      <c r="H886" s="43"/>
      <c r="I886" s="43"/>
      <c r="J886" s="43"/>
      <c r="K886" s="43"/>
      <c r="L886" s="43"/>
      <c r="M886" s="43"/>
      <c r="N886" s="30"/>
      <c r="O886" s="30"/>
      <c r="P886" s="30"/>
      <c r="Q886" s="30"/>
      <c r="R886" s="30"/>
      <c r="S886" s="30"/>
      <c r="T886" s="30"/>
    </row>
    <row r="887" spans="3:20" x14ac:dyDescent="0.3">
      <c r="C887" s="30"/>
      <c r="D887" s="30"/>
      <c r="E887" s="30"/>
      <c r="F887" s="30"/>
      <c r="G887" s="43"/>
      <c r="H887" s="43"/>
      <c r="I887" s="43"/>
      <c r="J887" s="43"/>
      <c r="K887" s="43"/>
      <c r="L887" s="43"/>
      <c r="M887" s="43"/>
      <c r="N887" s="30"/>
      <c r="O887" s="30"/>
      <c r="P887" s="30"/>
      <c r="Q887" s="30"/>
      <c r="R887" s="30"/>
      <c r="S887" s="30"/>
      <c r="T887" s="30"/>
    </row>
    <row r="888" spans="3:20" x14ac:dyDescent="0.3">
      <c r="C888" s="30"/>
      <c r="D888" s="30"/>
      <c r="E888" s="30"/>
      <c r="F888" s="30"/>
      <c r="G888" s="43"/>
      <c r="H888" s="43"/>
      <c r="I888" s="43"/>
      <c r="J888" s="43"/>
      <c r="K888" s="43"/>
      <c r="L888" s="43"/>
      <c r="M888" s="43"/>
      <c r="N888" s="30"/>
      <c r="O888" s="30"/>
      <c r="P888" s="30"/>
      <c r="Q888" s="30"/>
      <c r="R888" s="30"/>
      <c r="S888" s="30"/>
      <c r="T888" s="30"/>
    </row>
    <row r="889" spans="3:20" x14ac:dyDescent="0.3">
      <c r="C889" s="30"/>
      <c r="D889" s="30"/>
      <c r="E889" s="30"/>
      <c r="F889" s="30"/>
      <c r="G889" s="43"/>
      <c r="H889" s="43"/>
      <c r="I889" s="43"/>
      <c r="J889" s="43"/>
      <c r="K889" s="43"/>
      <c r="L889" s="43"/>
      <c r="M889" s="43"/>
      <c r="N889" s="30"/>
      <c r="O889" s="30"/>
      <c r="P889" s="30"/>
      <c r="Q889" s="30"/>
      <c r="R889" s="30"/>
      <c r="S889" s="30"/>
      <c r="T889" s="30"/>
    </row>
    <row r="890" spans="3:20" x14ac:dyDescent="0.3">
      <c r="C890" s="30"/>
      <c r="D890" s="30"/>
      <c r="E890" s="30"/>
      <c r="F890" s="30"/>
      <c r="G890" s="43"/>
      <c r="H890" s="43"/>
      <c r="I890" s="43"/>
      <c r="J890" s="43"/>
      <c r="K890" s="43"/>
      <c r="L890" s="43"/>
      <c r="M890" s="43"/>
      <c r="N890" s="30"/>
      <c r="O890" s="30"/>
      <c r="P890" s="30"/>
      <c r="Q890" s="30"/>
      <c r="R890" s="30"/>
      <c r="S890" s="30"/>
      <c r="T890" s="30"/>
    </row>
    <row r="891" spans="3:20" x14ac:dyDescent="0.3">
      <c r="C891" s="30"/>
      <c r="D891" s="30"/>
      <c r="E891" s="30"/>
      <c r="F891" s="30"/>
      <c r="G891" s="43"/>
      <c r="H891" s="43"/>
      <c r="I891" s="43"/>
      <c r="J891" s="43"/>
      <c r="K891" s="43"/>
      <c r="L891" s="43"/>
      <c r="M891" s="43"/>
      <c r="N891" s="30"/>
      <c r="O891" s="30"/>
      <c r="P891" s="30"/>
      <c r="Q891" s="30"/>
      <c r="R891" s="30"/>
      <c r="S891" s="30"/>
      <c r="T891" s="30"/>
    </row>
    <row r="892" spans="3:20" x14ac:dyDescent="0.3">
      <c r="C892" s="30"/>
      <c r="D892" s="30"/>
      <c r="E892" s="30"/>
      <c r="F892" s="30"/>
      <c r="G892" s="43"/>
      <c r="H892" s="43"/>
      <c r="I892" s="43"/>
      <c r="J892" s="43"/>
      <c r="K892" s="43"/>
      <c r="L892" s="43"/>
      <c r="M892" s="43"/>
      <c r="N892" s="30"/>
      <c r="O892" s="30"/>
      <c r="P892" s="30"/>
      <c r="Q892" s="30"/>
      <c r="R892" s="30"/>
      <c r="S892" s="30"/>
      <c r="T892" s="30"/>
    </row>
    <row r="893" spans="3:20" x14ac:dyDescent="0.3">
      <c r="C893" s="30"/>
      <c r="D893" s="30"/>
      <c r="E893" s="30"/>
      <c r="F893" s="30"/>
      <c r="G893" s="43"/>
      <c r="H893" s="43"/>
      <c r="I893" s="43"/>
      <c r="J893" s="43"/>
      <c r="K893" s="43"/>
      <c r="L893" s="43"/>
      <c r="M893" s="43"/>
      <c r="N893" s="30"/>
      <c r="O893" s="30"/>
      <c r="P893" s="30"/>
      <c r="Q893" s="30"/>
      <c r="R893" s="30"/>
      <c r="S893" s="30"/>
      <c r="T893" s="30"/>
    </row>
    <row r="894" spans="3:20" x14ac:dyDescent="0.3">
      <c r="C894" s="30"/>
      <c r="D894" s="30"/>
      <c r="E894" s="30"/>
      <c r="F894" s="30"/>
      <c r="G894" s="43"/>
      <c r="H894" s="43"/>
      <c r="I894" s="43"/>
      <c r="J894" s="43"/>
      <c r="K894" s="43"/>
      <c r="L894" s="43"/>
      <c r="M894" s="43"/>
      <c r="N894" s="30"/>
      <c r="O894" s="30"/>
      <c r="P894" s="30"/>
      <c r="Q894" s="30"/>
      <c r="R894" s="30"/>
      <c r="S894" s="30"/>
      <c r="T894" s="30"/>
    </row>
    <row r="895" spans="3:20" x14ac:dyDescent="0.3">
      <c r="C895" s="30"/>
      <c r="D895" s="30"/>
      <c r="E895" s="30"/>
      <c r="F895" s="30"/>
      <c r="G895" s="43"/>
      <c r="H895" s="43"/>
      <c r="I895" s="43"/>
      <c r="J895" s="43"/>
      <c r="K895" s="43"/>
      <c r="L895" s="43"/>
      <c r="M895" s="43"/>
      <c r="N895" s="30"/>
      <c r="O895" s="30"/>
      <c r="P895" s="30"/>
      <c r="Q895" s="30"/>
      <c r="R895" s="30"/>
      <c r="S895" s="30"/>
      <c r="T895" s="30"/>
    </row>
    <row r="896" spans="3:20" x14ac:dyDescent="0.3">
      <c r="C896" s="30"/>
      <c r="D896" s="30"/>
      <c r="E896" s="30"/>
      <c r="F896" s="30"/>
      <c r="G896" s="43"/>
      <c r="H896" s="43"/>
      <c r="I896" s="43"/>
      <c r="J896" s="43"/>
      <c r="K896" s="43"/>
      <c r="L896" s="43"/>
      <c r="M896" s="43"/>
      <c r="N896" s="30"/>
      <c r="O896" s="30"/>
      <c r="P896" s="30"/>
      <c r="Q896" s="30"/>
      <c r="R896" s="30"/>
      <c r="S896" s="30"/>
      <c r="T896" s="30"/>
    </row>
    <row r="897" spans="3:20" x14ac:dyDescent="0.3">
      <c r="C897" s="30"/>
      <c r="D897" s="30"/>
      <c r="E897" s="30"/>
      <c r="F897" s="30"/>
      <c r="G897" s="43"/>
      <c r="H897" s="43"/>
      <c r="I897" s="43"/>
      <c r="J897" s="43"/>
      <c r="K897" s="43"/>
      <c r="L897" s="43"/>
      <c r="M897" s="43"/>
      <c r="N897" s="30"/>
      <c r="O897" s="30"/>
      <c r="P897" s="30"/>
      <c r="Q897" s="30"/>
      <c r="R897" s="30"/>
      <c r="S897" s="30"/>
      <c r="T897" s="30"/>
    </row>
    <row r="898" spans="3:20" x14ac:dyDescent="0.3">
      <c r="C898" s="30"/>
      <c r="D898" s="30"/>
      <c r="E898" s="30"/>
      <c r="F898" s="30"/>
      <c r="G898" s="43"/>
      <c r="H898" s="43"/>
      <c r="I898" s="43"/>
      <c r="J898" s="43"/>
      <c r="K898" s="43"/>
      <c r="L898" s="43"/>
      <c r="M898" s="43"/>
      <c r="N898" s="30"/>
      <c r="O898" s="30"/>
      <c r="P898" s="30"/>
      <c r="Q898" s="30"/>
      <c r="R898" s="30"/>
      <c r="S898" s="30"/>
      <c r="T898" s="30"/>
    </row>
    <row r="899" spans="3:20" x14ac:dyDescent="0.3">
      <c r="C899" s="30"/>
      <c r="D899" s="30"/>
      <c r="E899" s="30"/>
      <c r="F899" s="30"/>
      <c r="G899" s="43"/>
      <c r="H899" s="43"/>
      <c r="I899" s="43"/>
      <c r="J899" s="43"/>
      <c r="K899" s="43"/>
      <c r="L899" s="43"/>
      <c r="M899" s="43"/>
      <c r="N899" s="30"/>
      <c r="O899" s="30"/>
      <c r="P899" s="30"/>
      <c r="Q899" s="30"/>
      <c r="R899" s="30"/>
      <c r="S899" s="30"/>
      <c r="T899" s="30"/>
    </row>
    <row r="900" spans="3:20" x14ac:dyDescent="0.3">
      <c r="C900" s="30"/>
      <c r="D900" s="30"/>
      <c r="E900" s="30"/>
      <c r="F900" s="30"/>
      <c r="G900" s="43"/>
      <c r="H900" s="43"/>
      <c r="I900" s="43"/>
      <c r="J900" s="43"/>
      <c r="K900" s="43"/>
      <c r="L900" s="43"/>
      <c r="M900" s="43"/>
      <c r="N900" s="30"/>
      <c r="O900" s="30"/>
      <c r="P900" s="30"/>
      <c r="Q900" s="30"/>
      <c r="R900" s="30"/>
      <c r="S900" s="30"/>
      <c r="T900" s="30"/>
    </row>
    <row r="901" spans="3:20" x14ac:dyDescent="0.3">
      <c r="C901" s="30"/>
      <c r="D901" s="30"/>
      <c r="E901" s="30"/>
      <c r="F901" s="30"/>
      <c r="G901" s="43"/>
      <c r="H901" s="43"/>
      <c r="I901" s="43"/>
      <c r="J901" s="43"/>
      <c r="K901" s="43"/>
      <c r="L901" s="43"/>
      <c r="M901" s="43"/>
      <c r="N901" s="30"/>
      <c r="O901" s="30"/>
      <c r="P901" s="30"/>
      <c r="Q901" s="30"/>
      <c r="R901" s="30"/>
      <c r="S901" s="30"/>
      <c r="T901" s="30"/>
    </row>
    <row r="902" spans="3:20" x14ac:dyDescent="0.3">
      <c r="C902" s="30"/>
      <c r="D902" s="30"/>
      <c r="E902" s="30"/>
      <c r="F902" s="30"/>
      <c r="G902" s="43"/>
      <c r="H902" s="43"/>
      <c r="I902" s="43"/>
      <c r="J902" s="43"/>
      <c r="K902" s="43"/>
      <c r="L902" s="43"/>
      <c r="M902" s="43"/>
      <c r="N902" s="30"/>
      <c r="O902" s="30"/>
      <c r="P902" s="30"/>
      <c r="Q902" s="30"/>
      <c r="R902" s="30"/>
      <c r="S902" s="30"/>
      <c r="T902" s="30"/>
    </row>
    <row r="903" spans="3:20" x14ac:dyDescent="0.3">
      <c r="C903" s="30"/>
      <c r="D903" s="30"/>
      <c r="E903" s="30"/>
      <c r="F903" s="30"/>
      <c r="G903" s="43"/>
      <c r="H903" s="43"/>
      <c r="I903" s="43"/>
      <c r="J903" s="43"/>
      <c r="K903" s="43"/>
      <c r="L903" s="43"/>
      <c r="M903" s="43"/>
      <c r="N903" s="30"/>
      <c r="O903" s="30"/>
      <c r="P903" s="30"/>
      <c r="Q903" s="30"/>
      <c r="R903" s="30"/>
      <c r="S903" s="30"/>
      <c r="T903" s="30"/>
    </row>
    <row r="904" spans="3:20" x14ac:dyDescent="0.3">
      <c r="C904" s="30"/>
      <c r="D904" s="30"/>
      <c r="E904" s="30"/>
      <c r="F904" s="30"/>
      <c r="G904" s="43"/>
      <c r="H904" s="43"/>
      <c r="I904" s="43"/>
      <c r="J904" s="43"/>
      <c r="K904" s="43"/>
      <c r="L904" s="43"/>
      <c r="M904" s="43"/>
      <c r="N904" s="30"/>
      <c r="O904" s="30"/>
      <c r="P904" s="30"/>
      <c r="Q904" s="30"/>
      <c r="R904" s="30"/>
      <c r="S904" s="30"/>
      <c r="T904" s="30"/>
    </row>
    <row r="905" spans="3:20" x14ac:dyDescent="0.3">
      <c r="C905" s="30"/>
      <c r="D905" s="30"/>
      <c r="E905" s="30"/>
      <c r="F905" s="30"/>
      <c r="G905" s="43"/>
      <c r="H905" s="43"/>
      <c r="I905" s="43"/>
      <c r="J905" s="43"/>
      <c r="K905" s="43"/>
      <c r="L905" s="43"/>
      <c r="M905" s="43"/>
      <c r="N905" s="30"/>
      <c r="O905" s="30"/>
      <c r="P905" s="30"/>
      <c r="Q905" s="30"/>
      <c r="R905" s="30"/>
      <c r="S905" s="30"/>
      <c r="T905" s="30"/>
    </row>
    <row r="906" spans="3:20" x14ac:dyDescent="0.3">
      <c r="C906" s="30"/>
      <c r="D906" s="30"/>
      <c r="E906" s="30"/>
      <c r="F906" s="30"/>
      <c r="G906" s="43"/>
      <c r="H906" s="43"/>
      <c r="I906" s="43"/>
      <c r="J906" s="43"/>
      <c r="K906" s="43"/>
      <c r="L906" s="43"/>
      <c r="M906" s="43"/>
      <c r="N906" s="30"/>
      <c r="O906" s="30"/>
      <c r="P906" s="30"/>
      <c r="Q906" s="30"/>
      <c r="R906" s="30"/>
      <c r="S906" s="30"/>
      <c r="T906" s="30"/>
    </row>
    <row r="907" spans="3:20" x14ac:dyDescent="0.3">
      <c r="C907" s="30"/>
      <c r="D907" s="30"/>
      <c r="E907" s="30"/>
      <c r="F907" s="30"/>
      <c r="G907" s="43"/>
      <c r="H907" s="43"/>
      <c r="I907" s="43"/>
      <c r="J907" s="43"/>
      <c r="K907" s="43"/>
      <c r="L907" s="43"/>
      <c r="M907" s="43"/>
      <c r="N907" s="30"/>
      <c r="O907" s="30"/>
      <c r="P907" s="30"/>
      <c r="Q907" s="30"/>
      <c r="R907" s="30"/>
      <c r="S907" s="30"/>
      <c r="T907" s="30"/>
    </row>
    <row r="908" spans="3:20" x14ac:dyDescent="0.3">
      <c r="C908" s="30"/>
      <c r="D908" s="30"/>
      <c r="E908" s="30"/>
      <c r="F908" s="30"/>
      <c r="G908" s="43"/>
      <c r="H908" s="43"/>
      <c r="I908" s="43"/>
      <c r="J908" s="43"/>
      <c r="K908" s="43"/>
      <c r="L908" s="43"/>
      <c r="M908" s="43"/>
      <c r="N908" s="30"/>
      <c r="O908" s="30"/>
      <c r="P908" s="30"/>
      <c r="Q908" s="30"/>
      <c r="R908" s="30"/>
      <c r="S908" s="30"/>
      <c r="T908" s="30"/>
    </row>
    <row r="909" spans="3:20" x14ac:dyDescent="0.3">
      <c r="C909" s="30"/>
      <c r="D909" s="30"/>
      <c r="E909" s="30"/>
      <c r="F909" s="30"/>
      <c r="G909" s="43"/>
      <c r="H909" s="43"/>
      <c r="I909" s="43"/>
      <c r="J909" s="43"/>
      <c r="K909" s="43"/>
      <c r="L909" s="43"/>
      <c r="M909" s="43"/>
      <c r="N909" s="30"/>
      <c r="O909" s="30"/>
      <c r="P909" s="30"/>
      <c r="Q909" s="30"/>
      <c r="R909" s="30"/>
      <c r="S909" s="30"/>
      <c r="T909" s="30"/>
    </row>
    <row r="910" spans="3:20" x14ac:dyDescent="0.3">
      <c r="C910" s="30"/>
      <c r="D910" s="30"/>
      <c r="E910" s="30"/>
      <c r="F910" s="30"/>
      <c r="G910" s="43"/>
      <c r="H910" s="43"/>
      <c r="I910" s="43"/>
      <c r="J910" s="43"/>
      <c r="K910" s="43"/>
      <c r="L910" s="43"/>
      <c r="M910" s="43"/>
      <c r="N910" s="30"/>
      <c r="O910" s="30"/>
      <c r="P910" s="30"/>
      <c r="Q910" s="30"/>
      <c r="R910" s="30"/>
      <c r="S910" s="30"/>
      <c r="T910" s="30"/>
    </row>
    <row r="911" spans="3:20" x14ac:dyDescent="0.3">
      <c r="C911" s="30"/>
      <c r="D911" s="30"/>
      <c r="E911" s="30"/>
      <c r="F911" s="30"/>
      <c r="G911" s="43"/>
      <c r="H911" s="43"/>
      <c r="I911" s="43"/>
      <c r="J911" s="43"/>
      <c r="K911" s="43"/>
      <c r="L911" s="43"/>
      <c r="M911" s="43"/>
      <c r="N911" s="30"/>
      <c r="O911" s="30"/>
      <c r="P911" s="30"/>
      <c r="Q911" s="30"/>
      <c r="R911" s="30"/>
      <c r="S911" s="30"/>
      <c r="T911" s="30"/>
    </row>
    <row r="912" spans="3:20" x14ac:dyDescent="0.3">
      <c r="C912" s="30"/>
      <c r="D912" s="30"/>
      <c r="E912" s="30"/>
      <c r="F912" s="30"/>
      <c r="G912" s="43"/>
      <c r="H912" s="43"/>
      <c r="I912" s="43"/>
      <c r="J912" s="43"/>
      <c r="K912" s="43"/>
      <c r="L912" s="43"/>
      <c r="M912" s="43"/>
      <c r="N912" s="30"/>
      <c r="O912" s="30"/>
      <c r="P912" s="30"/>
      <c r="Q912" s="30"/>
      <c r="R912" s="30"/>
      <c r="S912" s="30"/>
      <c r="T912" s="30"/>
    </row>
    <row r="913" spans="3:20" x14ac:dyDescent="0.3">
      <c r="C913" s="30"/>
      <c r="D913" s="30"/>
      <c r="E913" s="30"/>
      <c r="F913" s="30"/>
      <c r="G913" s="43"/>
      <c r="H913" s="43"/>
      <c r="I913" s="43"/>
      <c r="J913" s="43"/>
      <c r="K913" s="43"/>
      <c r="L913" s="43"/>
      <c r="M913" s="43"/>
      <c r="N913" s="30"/>
      <c r="O913" s="30"/>
      <c r="P913" s="30"/>
      <c r="Q913" s="30"/>
      <c r="R913" s="30"/>
      <c r="S913" s="30"/>
      <c r="T913" s="30"/>
    </row>
    <row r="914" spans="3:20" x14ac:dyDescent="0.3">
      <c r="C914" s="30"/>
      <c r="D914" s="30"/>
      <c r="E914" s="30"/>
      <c r="F914" s="30"/>
      <c r="G914" s="43"/>
      <c r="H914" s="43"/>
      <c r="I914" s="43"/>
      <c r="J914" s="43"/>
      <c r="K914" s="43"/>
      <c r="L914" s="43"/>
      <c r="M914" s="43"/>
      <c r="N914" s="30"/>
      <c r="O914" s="30"/>
      <c r="P914" s="30"/>
      <c r="Q914" s="30"/>
      <c r="R914" s="30"/>
      <c r="S914" s="30"/>
      <c r="T914" s="30"/>
    </row>
    <row r="915" spans="3:20" x14ac:dyDescent="0.3">
      <c r="C915" s="30"/>
      <c r="D915" s="30"/>
      <c r="E915" s="30"/>
      <c r="F915" s="30"/>
      <c r="G915" s="43"/>
      <c r="H915" s="43"/>
      <c r="I915" s="43"/>
      <c r="J915" s="43"/>
      <c r="K915" s="43"/>
      <c r="L915" s="43"/>
      <c r="M915" s="43"/>
      <c r="N915" s="30"/>
      <c r="O915" s="30"/>
      <c r="P915" s="30"/>
      <c r="Q915" s="30"/>
      <c r="R915" s="30"/>
      <c r="S915" s="30"/>
      <c r="T915" s="30"/>
    </row>
    <row r="916" spans="3:20" x14ac:dyDescent="0.3">
      <c r="C916" s="30"/>
      <c r="D916" s="30"/>
      <c r="E916" s="30"/>
      <c r="F916" s="30"/>
      <c r="G916" s="43"/>
      <c r="H916" s="43"/>
      <c r="I916" s="43"/>
      <c r="J916" s="43"/>
      <c r="K916" s="43"/>
      <c r="L916" s="43"/>
      <c r="M916" s="43"/>
      <c r="N916" s="30"/>
      <c r="O916" s="30"/>
      <c r="P916" s="30"/>
      <c r="Q916" s="30"/>
      <c r="R916" s="30"/>
      <c r="S916" s="30"/>
      <c r="T916" s="30"/>
    </row>
    <row r="917" spans="3:20" x14ac:dyDescent="0.3">
      <c r="C917" s="30"/>
      <c r="D917" s="30"/>
      <c r="E917" s="30"/>
      <c r="F917" s="30"/>
      <c r="G917" s="43"/>
      <c r="H917" s="43"/>
      <c r="I917" s="43"/>
      <c r="J917" s="43"/>
      <c r="K917" s="43"/>
      <c r="L917" s="43"/>
      <c r="M917" s="43"/>
      <c r="N917" s="30"/>
      <c r="O917" s="30"/>
      <c r="P917" s="30"/>
      <c r="Q917" s="30"/>
      <c r="R917" s="30"/>
      <c r="S917" s="30"/>
      <c r="T917" s="30"/>
    </row>
    <row r="918" spans="3:20" x14ac:dyDescent="0.3">
      <c r="C918" s="30"/>
      <c r="D918" s="30"/>
      <c r="E918" s="30"/>
      <c r="F918" s="30"/>
      <c r="G918" s="43"/>
      <c r="H918" s="43"/>
      <c r="I918" s="43"/>
      <c r="J918" s="43"/>
      <c r="K918" s="43"/>
      <c r="L918" s="43"/>
      <c r="M918" s="43"/>
      <c r="N918" s="30"/>
      <c r="O918" s="30"/>
      <c r="P918" s="30"/>
      <c r="Q918" s="30"/>
      <c r="R918" s="30"/>
      <c r="S918" s="30"/>
      <c r="T918" s="30"/>
    </row>
    <row r="919" spans="3:20" x14ac:dyDescent="0.3">
      <c r="C919" s="30"/>
      <c r="D919" s="30"/>
      <c r="E919" s="30"/>
      <c r="F919" s="30"/>
      <c r="G919" s="43"/>
      <c r="H919" s="43"/>
      <c r="I919" s="43"/>
      <c r="J919" s="43"/>
      <c r="K919" s="43"/>
      <c r="L919" s="43"/>
      <c r="M919" s="43"/>
      <c r="N919" s="30"/>
      <c r="O919" s="30"/>
      <c r="P919" s="30"/>
      <c r="Q919" s="30"/>
      <c r="R919" s="30"/>
      <c r="S919" s="30"/>
      <c r="T919" s="30"/>
    </row>
    <row r="920" spans="3:20" x14ac:dyDescent="0.3">
      <c r="C920" s="30"/>
      <c r="D920" s="30"/>
      <c r="E920" s="30"/>
      <c r="F920" s="30"/>
      <c r="G920" s="43"/>
      <c r="H920" s="43"/>
      <c r="I920" s="43"/>
      <c r="J920" s="43"/>
      <c r="K920" s="43"/>
      <c r="L920" s="43"/>
      <c r="M920" s="43"/>
      <c r="N920" s="30"/>
      <c r="O920" s="30"/>
      <c r="P920" s="30"/>
      <c r="Q920" s="30"/>
      <c r="R920" s="30"/>
      <c r="S920" s="30"/>
      <c r="T920" s="30"/>
    </row>
    <row r="921" spans="3:20" x14ac:dyDescent="0.3">
      <c r="C921" s="30"/>
      <c r="D921" s="30"/>
      <c r="E921" s="30"/>
      <c r="F921" s="30"/>
      <c r="G921" s="43"/>
      <c r="H921" s="43"/>
      <c r="I921" s="43"/>
      <c r="J921" s="43"/>
      <c r="K921" s="43"/>
      <c r="L921" s="43"/>
      <c r="M921" s="43"/>
      <c r="N921" s="30"/>
      <c r="O921" s="30"/>
      <c r="P921" s="30"/>
      <c r="Q921" s="30"/>
      <c r="R921" s="30"/>
      <c r="S921" s="30"/>
      <c r="T921" s="30"/>
    </row>
    <row r="922" spans="3:20" x14ac:dyDescent="0.3">
      <c r="C922" s="30"/>
      <c r="D922" s="30"/>
      <c r="E922" s="30"/>
      <c r="F922" s="30"/>
      <c r="G922" s="43"/>
      <c r="H922" s="43"/>
      <c r="I922" s="43"/>
      <c r="J922" s="43"/>
      <c r="K922" s="43"/>
      <c r="L922" s="43"/>
      <c r="M922" s="43"/>
      <c r="N922" s="30"/>
      <c r="O922" s="30"/>
      <c r="P922" s="30"/>
      <c r="Q922" s="30"/>
      <c r="R922" s="30"/>
      <c r="S922" s="30"/>
      <c r="T922" s="30"/>
    </row>
    <row r="923" spans="3:20" x14ac:dyDescent="0.3">
      <c r="C923" s="30"/>
      <c r="D923" s="30"/>
      <c r="E923" s="30"/>
      <c r="F923" s="30"/>
      <c r="G923" s="43"/>
      <c r="H923" s="43"/>
      <c r="I923" s="43"/>
      <c r="J923" s="43"/>
      <c r="K923" s="43"/>
      <c r="L923" s="43"/>
      <c r="M923" s="43"/>
      <c r="N923" s="30"/>
      <c r="O923" s="30"/>
      <c r="P923" s="30"/>
      <c r="Q923" s="30"/>
      <c r="R923" s="30"/>
      <c r="S923" s="30"/>
      <c r="T923" s="30"/>
    </row>
    <row r="924" spans="3:20" x14ac:dyDescent="0.3">
      <c r="C924" s="30"/>
      <c r="D924" s="30"/>
      <c r="E924" s="30"/>
      <c r="F924" s="30"/>
      <c r="G924" s="43"/>
      <c r="H924" s="43"/>
      <c r="I924" s="43"/>
      <c r="J924" s="43"/>
      <c r="K924" s="43"/>
      <c r="L924" s="43"/>
      <c r="M924" s="43"/>
      <c r="N924" s="30"/>
      <c r="O924" s="30"/>
      <c r="P924" s="30"/>
      <c r="Q924" s="30"/>
      <c r="R924" s="30"/>
      <c r="S924" s="30"/>
      <c r="T924" s="30"/>
    </row>
    <row r="925" spans="3:20" x14ac:dyDescent="0.3">
      <c r="C925" s="30"/>
      <c r="D925" s="30"/>
      <c r="E925" s="30"/>
      <c r="F925" s="30"/>
      <c r="G925" s="43"/>
      <c r="H925" s="43"/>
      <c r="I925" s="43"/>
      <c r="J925" s="43"/>
      <c r="K925" s="43"/>
      <c r="L925" s="43"/>
      <c r="M925" s="43"/>
      <c r="N925" s="30"/>
      <c r="O925" s="30"/>
      <c r="P925" s="30"/>
      <c r="Q925" s="30"/>
      <c r="R925" s="30"/>
      <c r="S925" s="30"/>
      <c r="T925" s="30"/>
    </row>
    <row r="926" spans="3:20" x14ac:dyDescent="0.3">
      <c r="C926" s="30"/>
      <c r="D926" s="30"/>
      <c r="E926" s="30"/>
      <c r="F926" s="30"/>
      <c r="G926" s="43"/>
      <c r="H926" s="43"/>
      <c r="I926" s="43"/>
      <c r="J926" s="43"/>
      <c r="K926" s="43"/>
      <c r="L926" s="43"/>
      <c r="M926" s="43"/>
      <c r="N926" s="30"/>
      <c r="O926" s="30"/>
      <c r="P926" s="30"/>
      <c r="Q926" s="30"/>
      <c r="R926" s="30"/>
      <c r="S926" s="30"/>
      <c r="T926" s="30"/>
    </row>
    <row r="927" spans="3:20" x14ac:dyDescent="0.3">
      <c r="C927" s="30"/>
      <c r="D927" s="30"/>
      <c r="E927" s="30"/>
      <c r="F927" s="30"/>
      <c r="G927" s="43"/>
      <c r="H927" s="43"/>
      <c r="I927" s="43"/>
      <c r="J927" s="43"/>
      <c r="K927" s="43"/>
      <c r="L927" s="43"/>
      <c r="M927" s="43"/>
      <c r="N927" s="30"/>
      <c r="O927" s="30"/>
      <c r="P927" s="30"/>
      <c r="Q927" s="30"/>
      <c r="R927" s="30"/>
      <c r="S927" s="30"/>
      <c r="T927" s="30"/>
    </row>
    <row r="928" spans="3:20" x14ac:dyDescent="0.3">
      <c r="C928" s="30"/>
      <c r="D928" s="30"/>
      <c r="E928" s="30"/>
      <c r="F928" s="30"/>
      <c r="G928" s="43"/>
      <c r="H928" s="43"/>
      <c r="I928" s="43"/>
      <c r="J928" s="43"/>
      <c r="K928" s="43"/>
      <c r="L928" s="43"/>
      <c r="M928" s="43"/>
      <c r="N928" s="30"/>
      <c r="O928" s="30"/>
      <c r="P928" s="30"/>
      <c r="Q928" s="30"/>
      <c r="R928" s="30"/>
      <c r="S928" s="30"/>
      <c r="T928" s="30"/>
    </row>
    <row r="929" spans="3:20" x14ac:dyDescent="0.3">
      <c r="C929" s="30"/>
      <c r="D929" s="30"/>
      <c r="E929" s="30"/>
      <c r="F929" s="30"/>
      <c r="G929" s="43"/>
      <c r="H929" s="43"/>
      <c r="I929" s="43"/>
      <c r="J929" s="43"/>
      <c r="K929" s="43"/>
      <c r="L929" s="43"/>
      <c r="M929" s="43"/>
      <c r="N929" s="30"/>
      <c r="O929" s="30"/>
      <c r="P929" s="30"/>
      <c r="Q929" s="30"/>
      <c r="R929" s="30"/>
      <c r="S929" s="30"/>
      <c r="T929" s="30"/>
    </row>
    <row r="930" spans="3:20" x14ac:dyDescent="0.3">
      <c r="C930" s="30"/>
      <c r="D930" s="30"/>
      <c r="E930" s="30"/>
      <c r="F930" s="30"/>
      <c r="G930" s="43"/>
      <c r="H930" s="43"/>
      <c r="I930" s="43"/>
      <c r="J930" s="43"/>
      <c r="K930" s="43"/>
      <c r="L930" s="43"/>
      <c r="M930" s="43"/>
      <c r="N930" s="30"/>
      <c r="O930" s="30"/>
      <c r="P930" s="30"/>
      <c r="Q930" s="30"/>
      <c r="R930" s="30"/>
      <c r="S930" s="30"/>
      <c r="T930" s="30"/>
    </row>
    <row r="931" spans="3:20" x14ac:dyDescent="0.3">
      <c r="C931" s="30"/>
      <c r="D931" s="30"/>
      <c r="E931" s="30"/>
      <c r="F931" s="30"/>
      <c r="G931" s="43"/>
      <c r="H931" s="43"/>
      <c r="I931" s="43"/>
      <c r="J931" s="43"/>
      <c r="K931" s="43"/>
      <c r="L931" s="43"/>
      <c r="M931" s="43"/>
      <c r="N931" s="30"/>
      <c r="O931" s="30"/>
      <c r="P931" s="30"/>
      <c r="Q931" s="30"/>
      <c r="R931" s="30"/>
      <c r="S931" s="30"/>
      <c r="T931" s="30"/>
    </row>
    <row r="932" spans="3:20" x14ac:dyDescent="0.3">
      <c r="C932" s="30"/>
      <c r="D932" s="30"/>
      <c r="E932" s="30"/>
      <c r="F932" s="30"/>
      <c r="G932" s="43"/>
      <c r="H932" s="43"/>
      <c r="I932" s="43"/>
      <c r="J932" s="43"/>
      <c r="K932" s="43"/>
      <c r="L932" s="43"/>
      <c r="M932" s="43"/>
      <c r="N932" s="30"/>
      <c r="O932" s="30"/>
      <c r="P932" s="30"/>
      <c r="Q932" s="30"/>
      <c r="R932" s="30"/>
      <c r="S932" s="30"/>
      <c r="T932" s="30"/>
    </row>
    <row r="933" spans="3:20" x14ac:dyDescent="0.3">
      <c r="C933" s="30"/>
      <c r="D933" s="30"/>
      <c r="E933" s="30"/>
      <c r="F933" s="30"/>
      <c r="G933" s="43"/>
      <c r="H933" s="43"/>
      <c r="I933" s="43"/>
      <c r="J933" s="43"/>
      <c r="K933" s="43"/>
      <c r="L933" s="43"/>
      <c r="M933" s="43"/>
      <c r="N933" s="30"/>
      <c r="O933" s="30"/>
      <c r="P933" s="30"/>
      <c r="Q933" s="30"/>
      <c r="R933" s="30"/>
      <c r="S933" s="30"/>
      <c r="T933" s="30"/>
    </row>
    <row r="934" spans="3:20" x14ac:dyDescent="0.3">
      <c r="C934" s="30"/>
      <c r="D934" s="30"/>
      <c r="E934" s="30"/>
      <c r="F934" s="30"/>
      <c r="G934" s="43"/>
      <c r="H934" s="43"/>
      <c r="I934" s="43"/>
      <c r="J934" s="43"/>
      <c r="K934" s="43"/>
      <c r="L934" s="43"/>
      <c r="M934" s="43"/>
      <c r="N934" s="30"/>
      <c r="O934" s="30"/>
      <c r="P934" s="30"/>
      <c r="Q934" s="30"/>
      <c r="R934" s="30"/>
      <c r="S934" s="30"/>
      <c r="T934" s="30"/>
    </row>
    <row r="935" spans="3:20" x14ac:dyDescent="0.3">
      <c r="C935" s="30"/>
      <c r="D935" s="30"/>
      <c r="E935" s="30"/>
      <c r="F935" s="30"/>
      <c r="G935" s="43"/>
      <c r="H935" s="43"/>
      <c r="I935" s="43"/>
      <c r="J935" s="43"/>
      <c r="K935" s="43"/>
      <c r="L935" s="43"/>
      <c r="M935" s="43"/>
      <c r="N935" s="30"/>
      <c r="O935" s="30"/>
      <c r="P935" s="30"/>
      <c r="Q935" s="30"/>
      <c r="R935" s="30"/>
      <c r="S935" s="30"/>
      <c r="T935" s="30"/>
    </row>
    <row r="936" spans="3:20" x14ac:dyDescent="0.3">
      <c r="C936" s="30"/>
      <c r="D936" s="30"/>
      <c r="E936" s="30"/>
      <c r="F936" s="30"/>
      <c r="G936" s="43"/>
      <c r="H936" s="43"/>
      <c r="I936" s="43"/>
      <c r="J936" s="43"/>
      <c r="K936" s="43"/>
      <c r="L936" s="43"/>
      <c r="M936" s="43"/>
      <c r="N936" s="30"/>
      <c r="O936" s="30"/>
      <c r="P936" s="30"/>
      <c r="Q936" s="30"/>
      <c r="R936" s="30"/>
      <c r="S936" s="30"/>
      <c r="T936" s="30"/>
    </row>
    <row r="937" spans="3:20" x14ac:dyDescent="0.3">
      <c r="C937" s="30"/>
      <c r="D937" s="30"/>
      <c r="E937" s="30"/>
      <c r="F937" s="30"/>
      <c r="G937" s="43"/>
      <c r="H937" s="43"/>
      <c r="I937" s="43"/>
      <c r="J937" s="43"/>
      <c r="K937" s="43"/>
      <c r="L937" s="43"/>
      <c r="M937" s="43"/>
      <c r="N937" s="30"/>
      <c r="O937" s="30"/>
      <c r="P937" s="30"/>
      <c r="Q937" s="30"/>
      <c r="R937" s="30"/>
      <c r="S937" s="30"/>
      <c r="T937" s="30"/>
    </row>
    <row r="938" spans="3:20" x14ac:dyDescent="0.3">
      <c r="C938" s="30"/>
      <c r="D938" s="30"/>
      <c r="E938" s="30"/>
      <c r="F938" s="30"/>
      <c r="G938" s="43"/>
      <c r="H938" s="43"/>
      <c r="I938" s="43"/>
      <c r="J938" s="43"/>
      <c r="K938" s="43"/>
      <c r="L938" s="43"/>
      <c r="M938" s="43"/>
      <c r="N938" s="30"/>
      <c r="O938" s="30"/>
      <c r="P938" s="30"/>
      <c r="Q938" s="30"/>
      <c r="R938" s="30"/>
      <c r="S938" s="30"/>
      <c r="T938" s="30"/>
    </row>
    <row r="939" spans="3:20" x14ac:dyDescent="0.3">
      <c r="C939" s="30"/>
      <c r="D939" s="30"/>
      <c r="E939" s="30"/>
      <c r="F939" s="30"/>
      <c r="G939" s="43"/>
      <c r="H939" s="43"/>
      <c r="I939" s="43"/>
      <c r="J939" s="43"/>
      <c r="K939" s="43"/>
      <c r="L939" s="43"/>
      <c r="M939" s="43"/>
      <c r="N939" s="30"/>
      <c r="O939" s="30"/>
      <c r="P939" s="30"/>
      <c r="Q939" s="30"/>
      <c r="R939" s="30"/>
      <c r="S939" s="30"/>
      <c r="T939" s="30"/>
    </row>
    <row r="940" spans="3:20" x14ac:dyDescent="0.3">
      <c r="C940" s="30"/>
      <c r="D940" s="30"/>
      <c r="E940" s="30"/>
      <c r="F940" s="30"/>
      <c r="G940" s="43"/>
      <c r="H940" s="43"/>
      <c r="I940" s="43"/>
      <c r="J940" s="43"/>
      <c r="K940" s="43"/>
      <c r="L940" s="43"/>
      <c r="M940" s="43"/>
      <c r="N940" s="30"/>
      <c r="O940" s="30"/>
      <c r="P940" s="30"/>
      <c r="Q940" s="30"/>
      <c r="R940" s="30"/>
      <c r="S940" s="30"/>
      <c r="T940" s="30"/>
    </row>
    <row r="941" spans="3:20" x14ac:dyDescent="0.3">
      <c r="C941" s="30"/>
      <c r="D941" s="30"/>
      <c r="E941" s="30"/>
      <c r="F941" s="30"/>
      <c r="G941" s="43"/>
      <c r="H941" s="43"/>
      <c r="I941" s="43"/>
      <c r="J941" s="43"/>
      <c r="K941" s="43"/>
      <c r="L941" s="43"/>
      <c r="M941" s="43"/>
      <c r="N941" s="30"/>
      <c r="O941" s="30"/>
      <c r="P941" s="30"/>
      <c r="Q941" s="30"/>
      <c r="R941" s="30"/>
      <c r="S941" s="30"/>
      <c r="T941" s="30"/>
    </row>
    <row r="942" spans="3:20" x14ac:dyDescent="0.3">
      <c r="C942" s="30"/>
      <c r="D942" s="30"/>
      <c r="E942" s="30"/>
      <c r="F942" s="30"/>
      <c r="G942" s="43"/>
      <c r="H942" s="43"/>
      <c r="I942" s="43"/>
      <c r="J942" s="43"/>
      <c r="K942" s="43"/>
      <c r="L942" s="43"/>
      <c r="M942" s="43"/>
      <c r="N942" s="30"/>
      <c r="O942" s="30"/>
      <c r="P942" s="30"/>
      <c r="Q942" s="30"/>
      <c r="R942" s="30"/>
      <c r="S942" s="30"/>
      <c r="T942" s="30"/>
    </row>
    <row r="943" spans="3:20" x14ac:dyDescent="0.3">
      <c r="C943" s="30"/>
      <c r="D943" s="30"/>
      <c r="E943" s="30"/>
      <c r="F943" s="30"/>
      <c r="G943" s="43"/>
      <c r="H943" s="43"/>
      <c r="I943" s="43"/>
      <c r="J943" s="43"/>
      <c r="K943" s="43"/>
      <c r="L943" s="43"/>
      <c r="M943" s="43"/>
      <c r="N943" s="30"/>
      <c r="O943" s="30"/>
      <c r="P943" s="30"/>
      <c r="Q943" s="30"/>
      <c r="R943" s="30"/>
      <c r="S943" s="30"/>
      <c r="T943" s="30"/>
    </row>
    <row r="944" spans="3:20" x14ac:dyDescent="0.3">
      <c r="C944" s="30"/>
      <c r="D944" s="30"/>
      <c r="E944" s="30"/>
      <c r="F944" s="30"/>
      <c r="G944" s="43"/>
      <c r="H944" s="43"/>
      <c r="I944" s="43"/>
      <c r="J944" s="43"/>
      <c r="K944" s="43"/>
      <c r="L944" s="43"/>
      <c r="M944" s="43"/>
      <c r="N944" s="30"/>
      <c r="O944" s="30"/>
      <c r="P944" s="30"/>
      <c r="Q944" s="30"/>
      <c r="R944" s="30"/>
      <c r="S944" s="30"/>
      <c r="T944" s="30"/>
    </row>
    <row r="945" spans="3:20" x14ac:dyDescent="0.3">
      <c r="C945" s="30"/>
      <c r="D945" s="30"/>
      <c r="E945" s="30"/>
      <c r="F945" s="30"/>
      <c r="G945" s="43"/>
      <c r="H945" s="43"/>
      <c r="I945" s="43"/>
      <c r="J945" s="43"/>
      <c r="K945" s="43"/>
      <c r="L945" s="43"/>
      <c r="M945" s="43"/>
      <c r="N945" s="30"/>
      <c r="O945" s="30"/>
      <c r="P945" s="30"/>
      <c r="Q945" s="30"/>
      <c r="R945" s="30"/>
      <c r="S945" s="30"/>
      <c r="T945" s="30"/>
    </row>
    <row r="946" spans="3:20" x14ac:dyDescent="0.3">
      <c r="C946" s="30"/>
      <c r="D946" s="30"/>
      <c r="E946" s="30"/>
      <c r="F946" s="30"/>
      <c r="G946" s="43"/>
      <c r="H946" s="43"/>
      <c r="I946" s="43"/>
      <c r="J946" s="43"/>
      <c r="K946" s="43"/>
      <c r="L946" s="43"/>
      <c r="M946" s="43"/>
      <c r="N946" s="30"/>
      <c r="O946" s="30"/>
      <c r="P946" s="30"/>
      <c r="Q946" s="30"/>
      <c r="R946" s="30"/>
      <c r="S946" s="30"/>
      <c r="T946" s="30"/>
    </row>
    <row r="947" spans="3:20" x14ac:dyDescent="0.3">
      <c r="C947" s="30"/>
      <c r="D947" s="30"/>
      <c r="E947" s="30"/>
      <c r="F947" s="30"/>
      <c r="G947" s="43"/>
      <c r="H947" s="43"/>
      <c r="I947" s="43"/>
      <c r="J947" s="43"/>
      <c r="K947" s="43"/>
      <c r="L947" s="43"/>
      <c r="M947" s="43"/>
      <c r="N947" s="30"/>
      <c r="O947" s="30"/>
      <c r="P947" s="30"/>
      <c r="Q947" s="30"/>
      <c r="R947" s="30"/>
      <c r="S947" s="30"/>
      <c r="T947" s="30"/>
    </row>
    <row r="948" spans="3:20" x14ac:dyDescent="0.3">
      <c r="C948" s="30"/>
      <c r="D948" s="30"/>
      <c r="E948" s="30"/>
      <c r="F948" s="30"/>
      <c r="G948" s="43"/>
      <c r="H948" s="43"/>
      <c r="I948" s="43"/>
      <c r="J948" s="43"/>
      <c r="K948" s="43"/>
      <c r="L948" s="43"/>
      <c r="M948" s="43"/>
      <c r="N948" s="30"/>
      <c r="O948" s="30"/>
      <c r="P948" s="30"/>
      <c r="Q948" s="30"/>
      <c r="R948" s="30"/>
      <c r="S948" s="30"/>
      <c r="T948" s="30"/>
    </row>
    <row r="949" spans="3:20" x14ac:dyDescent="0.3">
      <c r="C949" s="30"/>
      <c r="D949" s="30"/>
      <c r="E949" s="30"/>
      <c r="F949" s="30"/>
      <c r="G949" s="43"/>
      <c r="H949" s="43"/>
      <c r="I949" s="43"/>
      <c r="J949" s="43"/>
      <c r="K949" s="43"/>
      <c r="L949" s="43"/>
      <c r="M949" s="43"/>
      <c r="N949" s="30"/>
      <c r="O949" s="30"/>
      <c r="P949" s="30"/>
      <c r="Q949" s="30"/>
      <c r="R949" s="30"/>
      <c r="S949" s="30"/>
      <c r="T949" s="30"/>
    </row>
    <row r="950" spans="3:20" x14ac:dyDescent="0.3">
      <c r="C950" s="30"/>
      <c r="D950" s="30"/>
      <c r="E950" s="30"/>
      <c r="F950" s="30"/>
      <c r="G950" s="43"/>
      <c r="H950" s="43"/>
      <c r="I950" s="43"/>
      <c r="J950" s="43"/>
      <c r="K950" s="43"/>
      <c r="L950" s="43"/>
      <c r="M950" s="43"/>
      <c r="N950" s="30"/>
      <c r="O950" s="30"/>
      <c r="P950" s="30"/>
      <c r="Q950" s="30"/>
      <c r="R950" s="30"/>
      <c r="S950" s="30"/>
      <c r="T950" s="30"/>
    </row>
    <row r="951" spans="3:20" x14ac:dyDescent="0.3">
      <c r="C951" s="30"/>
      <c r="D951" s="30"/>
      <c r="E951" s="30"/>
      <c r="F951" s="30"/>
      <c r="G951" s="43"/>
      <c r="H951" s="43"/>
      <c r="I951" s="43"/>
      <c r="J951" s="43"/>
      <c r="K951" s="43"/>
      <c r="L951" s="43"/>
      <c r="M951" s="43"/>
      <c r="N951" s="30"/>
      <c r="O951" s="30"/>
      <c r="P951" s="30"/>
      <c r="Q951" s="30"/>
      <c r="R951" s="30"/>
      <c r="S951" s="30"/>
      <c r="T951" s="30"/>
    </row>
    <row r="952" spans="3:20" x14ac:dyDescent="0.3">
      <c r="C952" s="30"/>
      <c r="D952" s="30"/>
      <c r="E952" s="30"/>
      <c r="F952" s="30"/>
      <c r="G952" s="43"/>
      <c r="H952" s="43"/>
      <c r="I952" s="43"/>
      <c r="J952" s="43"/>
      <c r="K952" s="43"/>
      <c r="L952" s="43"/>
      <c r="M952" s="43"/>
      <c r="N952" s="30"/>
      <c r="O952" s="30"/>
      <c r="P952" s="30"/>
      <c r="Q952" s="30"/>
      <c r="R952" s="30"/>
      <c r="S952" s="30"/>
      <c r="T952" s="30"/>
    </row>
    <row r="953" spans="3:20" x14ac:dyDescent="0.3">
      <c r="C953" s="30"/>
      <c r="D953" s="30"/>
      <c r="E953" s="30"/>
      <c r="F953" s="30"/>
      <c r="G953" s="43"/>
      <c r="H953" s="43"/>
      <c r="I953" s="43"/>
      <c r="J953" s="43"/>
      <c r="K953" s="43"/>
      <c r="L953" s="43"/>
      <c r="M953" s="43"/>
      <c r="N953" s="30"/>
      <c r="O953" s="30"/>
      <c r="P953" s="30"/>
      <c r="Q953" s="30"/>
      <c r="R953" s="30"/>
      <c r="S953" s="30"/>
      <c r="T953" s="30"/>
    </row>
    <row r="954" spans="3:20" x14ac:dyDescent="0.3">
      <c r="C954" s="30"/>
      <c r="D954" s="30"/>
      <c r="E954" s="30"/>
      <c r="F954" s="30"/>
      <c r="G954" s="43"/>
      <c r="H954" s="43"/>
      <c r="I954" s="43"/>
      <c r="J954" s="43"/>
      <c r="K954" s="43"/>
      <c r="L954" s="43"/>
      <c r="M954" s="43"/>
      <c r="N954" s="30"/>
      <c r="O954" s="30"/>
      <c r="P954" s="30"/>
      <c r="Q954" s="30"/>
      <c r="R954" s="30"/>
      <c r="S954" s="30"/>
      <c r="T954" s="30"/>
    </row>
    <row r="955" spans="3:20" x14ac:dyDescent="0.3">
      <c r="C955" s="30"/>
      <c r="D955" s="30"/>
      <c r="E955" s="30"/>
      <c r="F955" s="30"/>
      <c r="G955" s="43"/>
      <c r="H955" s="43"/>
      <c r="I955" s="43"/>
      <c r="J955" s="43"/>
      <c r="K955" s="43"/>
      <c r="L955" s="43"/>
      <c r="M955" s="43"/>
      <c r="N955" s="30"/>
      <c r="O955" s="30"/>
      <c r="P955" s="30"/>
      <c r="Q955" s="30"/>
      <c r="R955" s="30"/>
      <c r="S955" s="30"/>
      <c r="T955" s="30"/>
    </row>
    <row r="956" spans="3:20" x14ac:dyDescent="0.3">
      <c r="C956" s="30"/>
      <c r="D956" s="30"/>
      <c r="E956" s="30"/>
      <c r="F956" s="30"/>
      <c r="G956" s="43"/>
      <c r="H956" s="43"/>
      <c r="I956" s="43"/>
      <c r="J956" s="43"/>
      <c r="K956" s="43"/>
      <c r="L956" s="43"/>
      <c r="M956" s="43"/>
      <c r="N956" s="30"/>
      <c r="O956" s="30"/>
      <c r="P956" s="30"/>
      <c r="Q956" s="30"/>
      <c r="R956" s="30"/>
      <c r="S956" s="30"/>
      <c r="T956" s="30"/>
    </row>
    <row r="957" spans="3:20" x14ac:dyDescent="0.3">
      <c r="C957" s="30"/>
      <c r="D957" s="30"/>
      <c r="E957" s="30"/>
      <c r="F957" s="30"/>
      <c r="G957" s="43"/>
      <c r="H957" s="43"/>
      <c r="I957" s="43"/>
      <c r="J957" s="43"/>
      <c r="K957" s="43"/>
      <c r="L957" s="43"/>
      <c r="M957" s="43"/>
      <c r="N957" s="30"/>
      <c r="O957" s="30"/>
      <c r="P957" s="30"/>
      <c r="Q957" s="30"/>
      <c r="R957" s="30"/>
      <c r="S957" s="30"/>
      <c r="T957" s="30"/>
    </row>
    <row r="958" spans="3:20" x14ac:dyDescent="0.3">
      <c r="C958" s="30"/>
      <c r="D958" s="30"/>
      <c r="E958" s="30"/>
      <c r="F958" s="30"/>
      <c r="G958" s="43"/>
      <c r="H958" s="43"/>
      <c r="I958" s="43"/>
      <c r="J958" s="43"/>
      <c r="K958" s="43"/>
      <c r="L958" s="43"/>
      <c r="M958" s="43"/>
      <c r="N958" s="30"/>
      <c r="O958" s="30"/>
      <c r="P958" s="30"/>
      <c r="Q958" s="30"/>
      <c r="R958" s="30"/>
      <c r="S958" s="30"/>
      <c r="T958" s="30"/>
    </row>
    <row r="959" spans="3:20" x14ac:dyDescent="0.3">
      <c r="C959" s="30"/>
      <c r="D959" s="30"/>
      <c r="E959" s="30"/>
      <c r="F959" s="30"/>
      <c r="G959" s="43"/>
      <c r="H959" s="43"/>
      <c r="I959" s="43"/>
      <c r="J959" s="43"/>
      <c r="K959" s="43"/>
      <c r="L959" s="43"/>
      <c r="M959" s="43"/>
      <c r="N959" s="30"/>
      <c r="O959" s="30"/>
      <c r="P959" s="30"/>
      <c r="Q959" s="30"/>
      <c r="R959" s="30"/>
      <c r="S959" s="30"/>
      <c r="T959" s="30"/>
    </row>
    <row r="960" spans="3:20" x14ac:dyDescent="0.3">
      <c r="C960" s="30"/>
      <c r="D960" s="30"/>
      <c r="E960" s="30"/>
      <c r="F960" s="30"/>
      <c r="G960" s="43"/>
      <c r="H960" s="43"/>
      <c r="I960" s="43"/>
      <c r="J960" s="43"/>
      <c r="K960" s="43"/>
      <c r="L960" s="43"/>
      <c r="M960" s="43"/>
      <c r="N960" s="30"/>
      <c r="O960" s="30"/>
      <c r="P960" s="30"/>
      <c r="Q960" s="30"/>
      <c r="R960" s="30"/>
      <c r="S960" s="30"/>
      <c r="T960" s="30"/>
    </row>
    <row r="961" spans="3:20" x14ac:dyDescent="0.3">
      <c r="C961" s="30"/>
      <c r="D961" s="30"/>
      <c r="E961" s="30"/>
      <c r="F961" s="30"/>
      <c r="G961" s="43"/>
      <c r="H961" s="43"/>
      <c r="I961" s="43"/>
      <c r="J961" s="43"/>
      <c r="K961" s="43"/>
      <c r="L961" s="43"/>
      <c r="M961" s="43"/>
      <c r="N961" s="30"/>
      <c r="O961" s="30"/>
      <c r="P961" s="30"/>
      <c r="Q961" s="30"/>
      <c r="R961" s="30"/>
      <c r="S961" s="30"/>
      <c r="T961" s="30"/>
    </row>
    <row r="962" spans="3:20" x14ac:dyDescent="0.3">
      <c r="C962" s="30"/>
      <c r="D962" s="30"/>
      <c r="E962" s="30"/>
      <c r="F962" s="30"/>
      <c r="G962" s="43"/>
      <c r="H962" s="43"/>
      <c r="I962" s="43"/>
      <c r="J962" s="43"/>
      <c r="K962" s="43"/>
      <c r="L962" s="43"/>
      <c r="M962" s="43"/>
      <c r="N962" s="30"/>
      <c r="O962" s="30"/>
      <c r="P962" s="30"/>
      <c r="Q962" s="30"/>
      <c r="R962" s="30"/>
      <c r="S962" s="30"/>
      <c r="T962" s="30"/>
    </row>
    <row r="963" spans="3:20" x14ac:dyDescent="0.3">
      <c r="C963" s="30"/>
      <c r="D963" s="30"/>
      <c r="E963" s="30"/>
      <c r="F963" s="30"/>
      <c r="G963" s="43"/>
      <c r="H963" s="43"/>
      <c r="I963" s="43"/>
      <c r="J963" s="43"/>
      <c r="K963" s="43"/>
      <c r="L963" s="43"/>
      <c r="M963" s="43"/>
      <c r="N963" s="30"/>
      <c r="O963" s="30"/>
      <c r="P963" s="30"/>
      <c r="Q963" s="30"/>
      <c r="R963" s="30"/>
      <c r="S963" s="30"/>
      <c r="T963" s="30"/>
    </row>
    <row r="964" spans="3:20" x14ac:dyDescent="0.3">
      <c r="C964" s="30"/>
      <c r="D964" s="30"/>
      <c r="E964" s="30"/>
      <c r="F964" s="30"/>
      <c r="G964" s="43"/>
      <c r="H964" s="43"/>
      <c r="I964" s="43"/>
      <c r="J964" s="43"/>
      <c r="K964" s="43"/>
      <c r="L964" s="43"/>
      <c r="M964" s="43"/>
      <c r="N964" s="30"/>
      <c r="O964" s="30"/>
      <c r="P964" s="30"/>
      <c r="Q964" s="30"/>
      <c r="R964" s="30"/>
      <c r="S964" s="30"/>
      <c r="T964" s="30"/>
    </row>
    <row r="965" spans="3:20" x14ac:dyDescent="0.3">
      <c r="C965" s="30"/>
      <c r="D965" s="30"/>
      <c r="E965" s="30"/>
      <c r="F965" s="30"/>
      <c r="G965" s="43"/>
      <c r="H965" s="43"/>
      <c r="I965" s="43"/>
      <c r="J965" s="43"/>
      <c r="K965" s="43"/>
      <c r="L965" s="43"/>
      <c r="M965" s="43"/>
      <c r="N965" s="30"/>
      <c r="O965" s="30"/>
      <c r="P965" s="30"/>
      <c r="Q965" s="30"/>
      <c r="R965" s="30"/>
      <c r="S965" s="30"/>
      <c r="T965" s="30"/>
    </row>
    <row r="966" spans="3:20" x14ac:dyDescent="0.3">
      <c r="C966" s="30"/>
      <c r="D966" s="30"/>
      <c r="E966" s="30"/>
      <c r="F966" s="30"/>
      <c r="G966" s="43"/>
      <c r="H966" s="43"/>
      <c r="I966" s="43"/>
      <c r="J966" s="43"/>
      <c r="K966" s="43"/>
      <c r="L966" s="43"/>
      <c r="M966" s="43"/>
      <c r="N966" s="30"/>
      <c r="O966" s="30"/>
      <c r="P966" s="30"/>
      <c r="Q966" s="30"/>
      <c r="R966" s="30"/>
      <c r="S966" s="30"/>
      <c r="T966" s="30"/>
    </row>
    <row r="967" spans="3:20" x14ac:dyDescent="0.3">
      <c r="C967" s="30"/>
      <c r="D967" s="30"/>
      <c r="E967" s="30"/>
      <c r="F967" s="30"/>
      <c r="G967" s="43"/>
      <c r="H967" s="43"/>
      <c r="I967" s="43"/>
      <c r="J967" s="43"/>
      <c r="K967" s="43"/>
      <c r="L967" s="43"/>
      <c r="M967" s="43"/>
      <c r="N967" s="30"/>
      <c r="O967" s="30"/>
      <c r="P967" s="30"/>
      <c r="Q967" s="30"/>
      <c r="R967" s="30"/>
      <c r="S967" s="30"/>
      <c r="T967" s="30"/>
    </row>
    <row r="968" spans="3:20" x14ac:dyDescent="0.3">
      <c r="C968" s="30"/>
      <c r="D968" s="30"/>
      <c r="E968" s="30"/>
      <c r="F968" s="30"/>
      <c r="G968" s="43"/>
      <c r="H968" s="43"/>
      <c r="I968" s="43"/>
      <c r="J968" s="43"/>
      <c r="K968" s="43"/>
      <c r="L968" s="43"/>
      <c r="M968" s="43"/>
      <c r="N968" s="30"/>
      <c r="O968" s="30"/>
      <c r="P968" s="30"/>
      <c r="Q968" s="30"/>
      <c r="R968" s="30"/>
      <c r="S968" s="30"/>
      <c r="T968" s="30"/>
    </row>
    <row r="969" spans="3:20" x14ac:dyDescent="0.3">
      <c r="C969" s="30"/>
      <c r="D969" s="30"/>
      <c r="E969" s="30"/>
      <c r="F969" s="30"/>
      <c r="G969" s="43"/>
      <c r="H969" s="43"/>
      <c r="I969" s="43"/>
      <c r="J969" s="43"/>
      <c r="K969" s="43"/>
      <c r="L969" s="43"/>
      <c r="M969" s="43"/>
      <c r="N969" s="30"/>
      <c r="O969" s="30"/>
      <c r="P969" s="30"/>
      <c r="Q969" s="30"/>
      <c r="R969" s="30"/>
      <c r="S969" s="30"/>
      <c r="T969" s="30"/>
    </row>
    <row r="970" spans="3:20" x14ac:dyDescent="0.3">
      <c r="C970" s="30"/>
      <c r="D970" s="30"/>
      <c r="E970" s="30"/>
      <c r="F970" s="30"/>
      <c r="G970" s="43"/>
      <c r="H970" s="43"/>
      <c r="I970" s="43"/>
      <c r="J970" s="43"/>
      <c r="K970" s="43"/>
      <c r="L970" s="43"/>
      <c r="M970" s="43"/>
      <c r="N970" s="30"/>
      <c r="O970" s="30"/>
      <c r="P970" s="30"/>
      <c r="Q970" s="30"/>
      <c r="R970" s="30"/>
      <c r="S970" s="30"/>
      <c r="T970" s="30"/>
    </row>
    <row r="971" spans="3:20" x14ac:dyDescent="0.3">
      <c r="C971" s="30"/>
      <c r="D971" s="30"/>
      <c r="E971" s="30"/>
      <c r="F971" s="30"/>
      <c r="G971" s="43"/>
      <c r="H971" s="43"/>
      <c r="I971" s="43"/>
      <c r="J971" s="43"/>
      <c r="K971" s="43"/>
      <c r="L971" s="43"/>
      <c r="M971" s="43"/>
      <c r="N971" s="30"/>
      <c r="O971" s="30"/>
      <c r="P971" s="30"/>
      <c r="Q971" s="30"/>
      <c r="R971" s="30"/>
      <c r="S971" s="30"/>
      <c r="T971" s="30"/>
    </row>
    <row r="972" spans="3:20" x14ac:dyDescent="0.3">
      <c r="C972" s="30"/>
      <c r="D972" s="30"/>
      <c r="E972" s="30"/>
      <c r="F972" s="30"/>
      <c r="G972" s="43"/>
      <c r="H972" s="43"/>
      <c r="I972" s="43"/>
      <c r="J972" s="43"/>
      <c r="K972" s="43"/>
      <c r="L972" s="43"/>
      <c r="M972" s="43"/>
      <c r="N972" s="30"/>
      <c r="O972" s="30"/>
      <c r="P972" s="30"/>
      <c r="Q972" s="30"/>
      <c r="R972" s="30"/>
      <c r="S972" s="30"/>
      <c r="T972" s="30"/>
    </row>
    <row r="973" spans="3:20" x14ac:dyDescent="0.3">
      <c r="C973" s="30"/>
      <c r="D973" s="30"/>
      <c r="E973" s="30"/>
      <c r="F973" s="30"/>
      <c r="G973" s="43"/>
      <c r="H973" s="43"/>
      <c r="I973" s="43"/>
      <c r="J973" s="43"/>
      <c r="K973" s="43"/>
      <c r="L973" s="43"/>
      <c r="M973" s="43"/>
      <c r="N973" s="30"/>
      <c r="O973" s="30"/>
      <c r="P973" s="30"/>
      <c r="Q973" s="30"/>
      <c r="R973" s="30"/>
      <c r="S973" s="30"/>
      <c r="T973" s="30"/>
    </row>
    <row r="974" spans="3:20" x14ac:dyDescent="0.3">
      <c r="C974" s="30"/>
      <c r="D974" s="30"/>
      <c r="E974" s="30"/>
      <c r="F974" s="30"/>
      <c r="G974" s="43"/>
      <c r="H974" s="43"/>
      <c r="I974" s="43"/>
      <c r="J974" s="43"/>
      <c r="K974" s="43"/>
      <c r="L974" s="43"/>
      <c r="M974" s="43"/>
      <c r="N974" s="30"/>
      <c r="O974" s="30"/>
      <c r="P974" s="30"/>
      <c r="Q974" s="30"/>
      <c r="R974" s="30"/>
      <c r="S974" s="30"/>
      <c r="T974" s="30"/>
    </row>
    <row r="975" spans="3:20" x14ac:dyDescent="0.3">
      <c r="C975" s="30"/>
      <c r="D975" s="30"/>
      <c r="E975" s="30"/>
      <c r="F975" s="30"/>
      <c r="G975" s="43"/>
      <c r="H975" s="43"/>
      <c r="I975" s="43"/>
      <c r="J975" s="43"/>
      <c r="K975" s="43"/>
      <c r="L975" s="43"/>
      <c r="M975" s="43"/>
      <c r="N975" s="30"/>
      <c r="O975" s="30"/>
      <c r="P975" s="30"/>
      <c r="Q975" s="30"/>
      <c r="R975" s="30"/>
      <c r="S975" s="30"/>
      <c r="T975" s="30"/>
    </row>
    <row r="976" spans="3:20" x14ac:dyDescent="0.3">
      <c r="C976" s="30"/>
      <c r="D976" s="30"/>
      <c r="E976" s="30"/>
      <c r="F976" s="30"/>
      <c r="G976" s="43"/>
      <c r="H976" s="43"/>
      <c r="I976" s="43"/>
      <c r="J976" s="43"/>
      <c r="K976" s="43"/>
      <c r="L976" s="43"/>
      <c r="M976" s="43"/>
      <c r="N976" s="30"/>
      <c r="O976" s="30"/>
      <c r="P976" s="30"/>
      <c r="Q976" s="30"/>
      <c r="R976" s="30"/>
      <c r="S976" s="30"/>
      <c r="T976" s="30"/>
    </row>
    <row r="977" spans="3:20" x14ac:dyDescent="0.3">
      <c r="C977" s="30"/>
      <c r="D977" s="30"/>
      <c r="E977" s="30"/>
      <c r="F977" s="30"/>
      <c r="G977" s="43"/>
      <c r="H977" s="43"/>
      <c r="I977" s="43"/>
      <c r="J977" s="43"/>
      <c r="K977" s="43"/>
      <c r="L977" s="43"/>
      <c r="M977" s="43"/>
      <c r="N977" s="30"/>
      <c r="O977" s="30"/>
      <c r="P977" s="30"/>
      <c r="Q977" s="30"/>
      <c r="R977" s="30"/>
      <c r="S977" s="30"/>
      <c r="T977" s="30"/>
    </row>
    <row r="978" spans="3:20" x14ac:dyDescent="0.3">
      <c r="C978" s="30"/>
      <c r="D978" s="30"/>
      <c r="E978" s="30"/>
      <c r="F978" s="30"/>
      <c r="G978" s="43"/>
      <c r="H978" s="43"/>
      <c r="I978" s="43"/>
      <c r="J978" s="43"/>
      <c r="K978" s="43"/>
      <c r="L978" s="43"/>
      <c r="M978" s="43"/>
      <c r="N978" s="30"/>
      <c r="O978" s="30"/>
      <c r="P978" s="30"/>
      <c r="Q978" s="30"/>
      <c r="R978" s="30"/>
      <c r="S978" s="30"/>
      <c r="T978" s="30"/>
    </row>
    <row r="979" spans="3:20" x14ac:dyDescent="0.3">
      <c r="C979" s="30"/>
      <c r="D979" s="30"/>
      <c r="E979" s="30"/>
      <c r="F979" s="30"/>
      <c r="G979" s="43"/>
      <c r="H979" s="43"/>
      <c r="I979" s="43"/>
      <c r="J979" s="43"/>
      <c r="K979" s="43"/>
      <c r="L979" s="43"/>
      <c r="M979" s="43"/>
      <c r="N979" s="30"/>
      <c r="O979" s="30"/>
      <c r="P979" s="30"/>
      <c r="Q979" s="30"/>
      <c r="R979" s="30"/>
      <c r="S979" s="30"/>
      <c r="T979" s="30"/>
    </row>
    <row r="980" spans="3:20" x14ac:dyDescent="0.3">
      <c r="C980" s="30"/>
      <c r="D980" s="30"/>
      <c r="E980" s="30"/>
      <c r="F980" s="30"/>
      <c r="G980" s="43"/>
      <c r="H980" s="43"/>
      <c r="I980" s="43"/>
      <c r="J980" s="43"/>
      <c r="K980" s="43"/>
      <c r="L980" s="43"/>
      <c r="M980" s="43"/>
      <c r="N980" s="30"/>
      <c r="O980" s="30"/>
      <c r="P980" s="30"/>
      <c r="Q980" s="30"/>
      <c r="R980" s="30"/>
      <c r="S980" s="30"/>
      <c r="T980" s="30"/>
    </row>
    <row r="981" spans="3:20" x14ac:dyDescent="0.3">
      <c r="C981" s="30"/>
      <c r="D981" s="30"/>
      <c r="E981" s="30"/>
      <c r="F981" s="30"/>
      <c r="G981" s="43"/>
      <c r="H981" s="43"/>
      <c r="I981" s="43"/>
      <c r="J981" s="43"/>
      <c r="K981" s="43"/>
      <c r="L981" s="43"/>
      <c r="M981" s="43"/>
      <c r="N981" s="30"/>
      <c r="O981" s="30"/>
      <c r="P981" s="30"/>
      <c r="Q981" s="30"/>
      <c r="R981" s="30"/>
      <c r="S981" s="30"/>
      <c r="T981" s="30"/>
    </row>
    <row r="982" spans="3:20" x14ac:dyDescent="0.3">
      <c r="C982" s="30"/>
      <c r="D982" s="30"/>
      <c r="E982" s="30"/>
      <c r="F982" s="30"/>
      <c r="G982" s="43"/>
      <c r="H982" s="43"/>
      <c r="I982" s="43"/>
      <c r="J982" s="43"/>
      <c r="K982" s="43"/>
      <c r="L982" s="43"/>
      <c r="M982" s="43"/>
      <c r="N982" s="30"/>
      <c r="O982" s="30"/>
      <c r="P982" s="30"/>
      <c r="Q982" s="30"/>
      <c r="R982" s="30"/>
      <c r="S982" s="30"/>
      <c r="T982" s="30"/>
    </row>
    <row r="983" spans="3:20" x14ac:dyDescent="0.3">
      <c r="C983" s="30"/>
      <c r="D983" s="30"/>
      <c r="E983" s="30"/>
      <c r="F983" s="30"/>
      <c r="G983" s="43"/>
      <c r="H983" s="43"/>
      <c r="I983" s="43"/>
      <c r="J983" s="43"/>
      <c r="K983" s="43"/>
      <c r="L983" s="43"/>
      <c r="M983" s="43"/>
      <c r="N983" s="30"/>
      <c r="O983" s="30"/>
      <c r="P983" s="30"/>
      <c r="Q983" s="30"/>
      <c r="R983" s="30"/>
      <c r="S983" s="30"/>
      <c r="T983" s="30"/>
    </row>
    <row r="984" spans="3:20" x14ac:dyDescent="0.3">
      <c r="C984" s="30"/>
      <c r="D984" s="30"/>
      <c r="E984" s="30"/>
      <c r="F984" s="30"/>
      <c r="G984" s="43"/>
      <c r="H984" s="43"/>
      <c r="I984" s="43"/>
      <c r="J984" s="43"/>
      <c r="K984" s="43"/>
      <c r="L984" s="43"/>
      <c r="M984" s="43"/>
      <c r="N984" s="30"/>
      <c r="O984" s="30"/>
      <c r="P984" s="30"/>
      <c r="Q984" s="30"/>
      <c r="R984" s="30"/>
      <c r="S984" s="30"/>
      <c r="T984" s="30"/>
    </row>
    <row r="985" spans="3:20" x14ac:dyDescent="0.3">
      <c r="C985" s="30"/>
      <c r="D985" s="30"/>
      <c r="E985" s="30"/>
      <c r="F985" s="30"/>
      <c r="G985" s="43"/>
      <c r="H985" s="43"/>
      <c r="I985" s="43"/>
      <c r="J985" s="43"/>
      <c r="K985" s="43"/>
      <c r="L985" s="43"/>
      <c r="M985" s="43"/>
      <c r="N985" s="30"/>
      <c r="O985" s="30"/>
      <c r="P985" s="30"/>
      <c r="Q985" s="30"/>
      <c r="R985" s="30"/>
      <c r="S985" s="30"/>
      <c r="T985" s="30"/>
    </row>
    <row r="986" spans="3:20" x14ac:dyDescent="0.3">
      <c r="C986" s="30"/>
      <c r="D986" s="30"/>
      <c r="E986" s="30"/>
      <c r="F986" s="30"/>
      <c r="G986" s="43"/>
      <c r="H986" s="43"/>
      <c r="I986" s="43"/>
      <c r="J986" s="43"/>
      <c r="K986" s="43"/>
      <c r="L986" s="43"/>
      <c r="M986" s="43"/>
      <c r="N986" s="30"/>
      <c r="O986" s="30"/>
      <c r="P986" s="30"/>
      <c r="Q986" s="30"/>
      <c r="R986" s="30"/>
      <c r="S986" s="30"/>
      <c r="T986" s="30"/>
    </row>
    <row r="987" spans="3:20" x14ac:dyDescent="0.3">
      <c r="C987" s="30"/>
      <c r="D987" s="30"/>
      <c r="E987" s="30"/>
      <c r="F987" s="30"/>
      <c r="G987" s="43"/>
      <c r="H987" s="43"/>
      <c r="I987" s="43"/>
      <c r="J987" s="43"/>
      <c r="K987" s="43"/>
      <c r="L987" s="43"/>
      <c r="M987" s="43"/>
      <c r="N987" s="30"/>
      <c r="O987" s="30"/>
      <c r="P987" s="30"/>
      <c r="Q987" s="30"/>
      <c r="R987" s="30"/>
      <c r="S987" s="30"/>
      <c r="T987" s="30"/>
    </row>
    <row r="988" spans="3:20" x14ac:dyDescent="0.3">
      <c r="C988" s="30"/>
      <c r="D988" s="30"/>
      <c r="E988" s="30"/>
      <c r="F988" s="30"/>
      <c r="G988" s="43"/>
      <c r="H988" s="43"/>
      <c r="I988" s="43"/>
      <c r="J988" s="43"/>
      <c r="K988" s="43"/>
      <c r="L988" s="43"/>
      <c r="M988" s="43"/>
      <c r="N988" s="30"/>
      <c r="O988" s="30"/>
      <c r="P988" s="30"/>
      <c r="Q988" s="30"/>
      <c r="R988" s="30"/>
      <c r="S988" s="30"/>
      <c r="T988" s="30"/>
    </row>
    <row r="989" spans="3:20" x14ac:dyDescent="0.3">
      <c r="C989" s="30"/>
      <c r="D989" s="30"/>
      <c r="E989" s="30"/>
      <c r="F989" s="30"/>
      <c r="G989" s="43"/>
      <c r="H989" s="43"/>
      <c r="I989" s="43"/>
      <c r="J989" s="43"/>
      <c r="K989" s="43"/>
      <c r="L989" s="43"/>
      <c r="M989" s="43"/>
      <c r="N989" s="30"/>
      <c r="O989" s="30"/>
      <c r="P989" s="30"/>
      <c r="Q989" s="30"/>
      <c r="R989" s="30"/>
      <c r="S989" s="30"/>
      <c r="T989" s="30"/>
    </row>
    <row r="990" spans="3:20" x14ac:dyDescent="0.3">
      <c r="C990" s="30"/>
      <c r="D990" s="30"/>
      <c r="E990" s="30"/>
      <c r="F990" s="30"/>
      <c r="G990" s="43"/>
      <c r="H990" s="43"/>
      <c r="I990" s="43"/>
      <c r="J990" s="43"/>
      <c r="K990" s="43"/>
      <c r="L990" s="43"/>
      <c r="M990" s="43"/>
      <c r="N990" s="30"/>
      <c r="O990" s="30"/>
      <c r="P990" s="30"/>
      <c r="Q990" s="30"/>
      <c r="R990" s="30"/>
      <c r="S990" s="30"/>
      <c r="T990" s="30"/>
    </row>
    <row r="991" spans="3:20" x14ac:dyDescent="0.3">
      <c r="C991" s="30"/>
      <c r="D991" s="30"/>
      <c r="E991" s="30"/>
      <c r="F991" s="30"/>
      <c r="G991" s="43"/>
      <c r="H991" s="43"/>
      <c r="I991" s="43"/>
      <c r="J991" s="43"/>
      <c r="K991" s="43"/>
      <c r="L991" s="43"/>
      <c r="M991" s="43"/>
      <c r="N991" s="30"/>
      <c r="O991" s="30"/>
      <c r="P991" s="30"/>
      <c r="Q991" s="30"/>
      <c r="R991" s="30"/>
      <c r="S991" s="30"/>
      <c r="T991" s="30"/>
    </row>
    <row r="992" spans="3:20" x14ac:dyDescent="0.3">
      <c r="C992" s="30"/>
      <c r="D992" s="30"/>
      <c r="E992" s="30"/>
      <c r="F992" s="30"/>
      <c r="G992" s="43"/>
      <c r="H992" s="43"/>
      <c r="I992" s="43"/>
      <c r="J992" s="43"/>
      <c r="K992" s="43"/>
      <c r="L992" s="43"/>
      <c r="M992" s="43"/>
      <c r="N992" s="30"/>
      <c r="O992" s="30"/>
      <c r="P992" s="30"/>
      <c r="Q992" s="30"/>
      <c r="R992" s="30"/>
      <c r="S992" s="30"/>
      <c r="T992" s="30"/>
    </row>
    <row r="993" spans="3:20" x14ac:dyDescent="0.3">
      <c r="C993" s="30"/>
      <c r="D993" s="30"/>
      <c r="E993" s="30"/>
      <c r="F993" s="30"/>
      <c r="G993" s="43"/>
      <c r="H993" s="43"/>
      <c r="I993" s="43"/>
      <c r="J993" s="43"/>
      <c r="K993" s="43"/>
      <c r="L993" s="43"/>
      <c r="M993" s="43"/>
      <c r="N993" s="30"/>
      <c r="O993" s="30"/>
      <c r="P993" s="30"/>
      <c r="Q993" s="30"/>
      <c r="R993" s="30"/>
      <c r="S993" s="30"/>
      <c r="T993" s="30"/>
    </row>
    <row r="994" spans="3:20" x14ac:dyDescent="0.3">
      <c r="C994" s="30"/>
      <c r="D994" s="30"/>
      <c r="E994" s="30"/>
      <c r="F994" s="30"/>
      <c r="G994" s="43"/>
      <c r="H994" s="43"/>
      <c r="I994" s="43"/>
      <c r="J994" s="43"/>
      <c r="K994" s="43"/>
      <c r="L994" s="43"/>
      <c r="M994" s="43"/>
      <c r="N994" s="30"/>
      <c r="O994" s="30"/>
      <c r="P994" s="30"/>
      <c r="Q994" s="30"/>
      <c r="R994" s="30"/>
      <c r="S994" s="30"/>
      <c r="T994" s="30"/>
    </row>
    <row r="995" spans="3:20" x14ac:dyDescent="0.3">
      <c r="C995" s="30"/>
      <c r="D995" s="30"/>
      <c r="E995" s="30"/>
      <c r="F995" s="30"/>
      <c r="G995" s="43"/>
      <c r="H995" s="43"/>
      <c r="I995" s="43"/>
      <c r="J995" s="43"/>
      <c r="K995" s="43"/>
      <c r="L995" s="43"/>
      <c r="M995" s="43"/>
      <c r="N995" s="30"/>
      <c r="O995" s="30"/>
      <c r="P995" s="30"/>
      <c r="Q995" s="30"/>
      <c r="R995" s="30"/>
      <c r="S995" s="30"/>
      <c r="T995" s="30"/>
    </row>
    <row r="996" spans="3:20" x14ac:dyDescent="0.3">
      <c r="C996" s="30"/>
      <c r="D996" s="30"/>
      <c r="E996" s="30"/>
      <c r="F996" s="30"/>
      <c r="G996" s="43"/>
      <c r="H996" s="43"/>
      <c r="I996" s="43"/>
      <c r="J996" s="43"/>
      <c r="K996" s="43"/>
      <c r="L996" s="43"/>
      <c r="M996" s="43"/>
      <c r="N996" s="30"/>
      <c r="O996" s="30"/>
      <c r="P996" s="30"/>
      <c r="Q996" s="30"/>
      <c r="R996" s="30"/>
      <c r="S996" s="30"/>
      <c r="T996" s="30"/>
    </row>
    <row r="997" spans="3:20" x14ac:dyDescent="0.3">
      <c r="C997" s="30"/>
      <c r="D997" s="30"/>
      <c r="E997" s="30"/>
      <c r="F997" s="30"/>
      <c r="G997" s="43"/>
      <c r="H997" s="43"/>
      <c r="I997" s="43"/>
      <c r="J997" s="43"/>
      <c r="K997" s="43"/>
      <c r="L997" s="43"/>
      <c r="M997" s="43"/>
      <c r="N997" s="30"/>
      <c r="O997" s="30"/>
      <c r="P997" s="30"/>
      <c r="Q997" s="30"/>
      <c r="R997" s="30"/>
      <c r="S997" s="30"/>
      <c r="T997" s="30"/>
    </row>
    <row r="998" spans="3:20" x14ac:dyDescent="0.3">
      <c r="C998" s="30"/>
      <c r="D998" s="30"/>
      <c r="E998" s="30"/>
      <c r="F998" s="30"/>
      <c r="G998" s="43"/>
      <c r="H998" s="43"/>
      <c r="I998" s="43"/>
      <c r="J998" s="43"/>
      <c r="K998" s="43"/>
      <c r="L998" s="43"/>
      <c r="M998" s="43"/>
      <c r="N998" s="30"/>
      <c r="O998" s="30"/>
      <c r="P998" s="30"/>
      <c r="Q998" s="30"/>
      <c r="R998" s="30"/>
      <c r="S998" s="30"/>
      <c r="T998" s="30"/>
    </row>
    <row r="999" spans="3:20" x14ac:dyDescent="0.3">
      <c r="C999" s="30"/>
      <c r="D999" s="30"/>
      <c r="E999" s="30"/>
      <c r="F999" s="30"/>
      <c r="G999" s="43"/>
      <c r="H999" s="43"/>
      <c r="I999" s="43"/>
      <c r="J999" s="43"/>
      <c r="K999" s="43"/>
      <c r="L999" s="43"/>
      <c r="M999" s="43"/>
      <c r="N999" s="30"/>
      <c r="O999" s="30"/>
      <c r="P999" s="30"/>
      <c r="Q999" s="30"/>
      <c r="R999" s="30"/>
      <c r="S999" s="30"/>
      <c r="T999" s="30"/>
    </row>
    <row r="1000" spans="3:20" x14ac:dyDescent="0.3">
      <c r="C1000" s="30"/>
      <c r="D1000" s="30"/>
      <c r="E1000" s="30"/>
      <c r="F1000" s="30"/>
      <c r="G1000" s="43"/>
      <c r="H1000" s="43"/>
      <c r="I1000" s="43"/>
      <c r="J1000" s="43"/>
      <c r="K1000" s="43"/>
      <c r="L1000" s="43"/>
      <c r="M1000" s="43"/>
      <c r="N1000" s="30"/>
      <c r="O1000" s="30"/>
      <c r="P1000" s="30"/>
      <c r="Q1000" s="30"/>
      <c r="R1000" s="30"/>
      <c r="S1000" s="30"/>
      <c r="T1000" s="30"/>
    </row>
    <row r="1001" spans="3:20" x14ac:dyDescent="0.3">
      <c r="C1001" s="30"/>
      <c r="D1001" s="30"/>
      <c r="E1001" s="30"/>
      <c r="F1001" s="30"/>
      <c r="G1001" s="43"/>
      <c r="H1001" s="43"/>
      <c r="I1001" s="43"/>
      <c r="J1001" s="43"/>
      <c r="K1001" s="43"/>
      <c r="L1001" s="43"/>
      <c r="M1001" s="43"/>
      <c r="N1001" s="30"/>
      <c r="O1001" s="30"/>
      <c r="P1001" s="30"/>
      <c r="Q1001" s="30"/>
      <c r="R1001" s="30"/>
      <c r="S1001" s="30"/>
      <c r="T1001" s="30"/>
    </row>
    <row r="1002" spans="3:20" x14ac:dyDescent="0.3">
      <c r="C1002" s="30"/>
      <c r="D1002" s="30"/>
      <c r="E1002" s="30"/>
      <c r="F1002" s="30"/>
      <c r="G1002" s="43"/>
      <c r="H1002" s="43"/>
      <c r="I1002" s="43"/>
      <c r="J1002" s="43"/>
      <c r="K1002" s="43"/>
      <c r="L1002" s="43"/>
      <c r="M1002" s="43"/>
      <c r="N1002" s="30"/>
      <c r="O1002" s="30"/>
      <c r="P1002" s="30"/>
      <c r="Q1002" s="30"/>
      <c r="R1002" s="30"/>
      <c r="S1002" s="30"/>
      <c r="T1002" s="30"/>
    </row>
    <row r="1003" spans="3:20" x14ac:dyDescent="0.3">
      <c r="C1003" s="30"/>
      <c r="D1003" s="30"/>
      <c r="E1003" s="30"/>
      <c r="F1003" s="30"/>
      <c r="G1003" s="43"/>
      <c r="H1003" s="43"/>
      <c r="I1003" s="43"/>
      <c r="J1003" s="43"/>
      <c r="K1003" s="43"/>
      <c r="L1003" s="43"/>
      <c r="M1003" s="43"/>
      <c r="N1003" s="30"/>
      <c r="O1003" s="30"/>
      <c r="P1003" s="30"/>
      <c r="Q1003" s="30"/>
      <c r="R1003" s="30"/>
      <c r="S1003" s="30"/>
      <c r="T1003" s="30"/>
    </row>
    <row r="1004" spans="3:20" x14ac:dyDescent="0.3">
      <c r="C1004" s="30"/>
      <c r="D1004" s="30"/>
      <c r="E1004" s="30"/>
      <c r="F1004" s="30"/>
      <c r="G1004" s="43"/>
      <c r="H1004" s="43"/>
      <c r="I1004" s="43"/>
      <c r="J1004" s="43"/>
      <c r="K1004" s="43"/>
      <c r="L1004" s="43"/>
      <c r="M1004" s="43"/>
      <c r="N1004" s="30"/>
      <c r="O1004" s="30"/>
      <c r="P1004" s="30"/>
      <c r="Q1004" s="30"/>
      <c r="R1004" s="30"/>
      <c r="S1004" s="30"/>
      <c r="T1004" s="30"/>
    </row>
    <row r="1005" spans="3:20" x14ac:dyDescent="0.3">
      <c r="C1005" s="30"/>
      <c r="D1005" s="30"/>
      <c r="E1005" s="30"/>
      <c r="F1005" s="30"/>
      <c r="G1005" s="43"/>
      <c r="H1005" s="43"/>
      <c r="I1005" s="43"/>
      <c r="J1005" s="43"/>
      <c r="K1005" s="43"/>
      <c r="L1005" s="43"/>
      <c r="M1005" s="43"/>
      <c r="N1005" s="30"/>
      <c r="O1005" s="30"/>
      <c r="P1005" s="30"/>
      <c r="Q1005" s="30"/>
      <c r="R1005" s="30"/>
      <c r="S1005" s="30"/>
      <c r="T1005" s="30"/>
    </row>
    <row r="1006" spans="3:20" x14ac:dyDescent="0.3">
      <c r="C1006" s="30"/>
      <c r="D1006" s="30"/>
      <c r="E1006" s="30"/>
      <c r="F1006" s="30"/>
      <c r="G1006" s="43"/>
      <c r="H1006" s="43"/>
      <c r="I1006" s="43"/>
      <c r="J1006" s="43"/>
      <c r="K1006" s="43"/>
      <c r="L1006" s="43"/>
      <c r="M1006" s="43"/>
      <c r="N1006" s="30"/>
      <c r="O1006" s="30"/>
      <c r="P1006" s="30"/>
      <c r="Q1006" s="30"/>
      <c r="R1006" s="30"/>
      <c r="S1006" s="30"/>
      <c r="T1006" s="30"/>
    </row>
    <row r="1007" spans="3:20" x14ac:dyDescent="0.3">
      <c r="C1007" s="30"/>
      <c r="D1007" s="30"/>
      <c r="E1007" s="30"/>
      <c r="F1007" s="30"/>
      <c r="G1007" s="43"/>
      <c r="H1007" s="43"/>
      <c r="I1007" s="43"/>
      <c r="J1007" s="43"/>
      <c r="K1007" s="43"/>
      <c r="L1007" s="43"/>
      <c r="M1007" s="43"/>
      <c r="N1007" s="30"/>
      <c r="O1007" s="30"/>
      <c r="P1007" s="30"/>
      <c r="Q1007" s="30"/>
      <c r="R1007" s="30"/>
      <c r="S1007" s="30"/>
      <c r="T1007" s="30"/>
    </row>
    <row r="1008" spans="3:20" x14ac:dyDescent="0.3">
      <c r="C1008" s="30"/>
      <c r="D1008" s="30"/>
      <c r="E1008" s="30"/>
      <c r="F1008" s="30"/>
      <c r="G1008" s="43"/>
      <c r="H1008" s="43"/>
      <c r="I1008" s="43"/>
      <c r="J1008" s="43"/>
      <c r="K1008" s="43"/>
      <c r="L1008" s="43"/>
      <c r="M1008" s="43"/>
      <c r="N1008" s="30"/>
      <c r="O1008" s="30"/>
      <c r="P1008" s="30"/>
      <c r="Q1008" s="30"/>
      <c r="R1008" s="30"/>
      <c r="S1008" s="30"/>
      <c r="T1008" s="30"/>
    </row>
    <row r="1009" spans="3:20" x14ac:dyDescent="0.3">
      <c r="C1009" s="30"/>
      <c r="D1009" s="30"/>
      <c r="E1009" s="30"/>
      <c r="F1009" s="30"/>
      <c r="G1009" s="43"/>
      <c r="H1009" s="43"/>
      <c r="I1009" s="43"/>
      <c r="J1009" s="43"/>
      <c r="K1009" s="43"/>
      <c r="L1009" s="43"/>
      <c r="M1009" s="43"/>
      <c r="N1009" s="30"/>
      <c r="O1009" s="30"/>
      <c r="P1009" s="30"/>
      <c r="Q1009" s="30"/>
      <c r="R1009" s="30"/>
      <c r="S1009" s="30"/>
      <c r="T1009" s="30"/>
    </row>
    <row r="1010" spans="3:20" x14ac:dyDescent="0.3">
      <c r="C1010" s="30"/>
      <c r="D1010" s="30"/>
      <c r="E1010" s="30"/>
      <c r="F1010" s="30"/>
      <c r="G1010" s="43"/>
      <c r="H1010" s="43"/>
      <c r="I1010" s="43"/>
      <c r="J1010" s="43"/>
      <c r="K1010" s="43"/>
      <c r="L1010" s="43"/>
      <c r="M1010" s="43"/>
      <c r="N1010" s="30"/>
      <c r="O1010" s="30"/>
      <c r="P1010" s="30"/>
      <c r="Q1010" s="30"/>
      <c r="R1010" s="30"/>
      <c r="S1010" s="30"/>
      <c r="T1010" s="30"/>
    </row>
    <row r="1011" spans="3:20" x14ac:dyDescent="0.3">
      <c r="C1011" s="30"/>
      <c r="D1011" s="30"/>
      <c r="E1011" s="30"/>
      <c r="F1011" s="30"/>
      <c r="G1011" s="43"/>
      <c r="H1011" s="43"/>
      <c r="I1011" s="43"/>
      <c r="J1011" s="43"/>
      <c r="K1011" s="43"/>
      <c r="L1011" s="43"/>
      <c r="M1011" s="43"/>
      <c r="N1011" s="30"/>
      <c r="O1011" s="30"/>
      <c r="P1011" s="30"/>
      <c r="Q1011" s="30"/>
      <c r="R1011" s="30"/>
      <c r="S1011" s="30"/>
      <c r="T1011" s="30"/>
    </row>
    <row r="1012" spans="3:20" x14ac:dyDescent="0.3">
      <c r="C1012" s="30"/>
      <c r="D1012" s="30"/>
      <c r="E1012" s="30"/>
      <c r="F1012" s="30"/>
      <c r="G1012" s="43"/>
      <c r="H1012" s="43"/>
      <c r="I1012" s="43"/>
      <c r="J1012" s="43"/>
      <c r="K1012" s="43"/>
      <c r="L1012" s="43"/>
      <c r="M1012" s="43"/>
      <c r="N1012" s="30"/>
      <c r="O1012" s="30"/>
      <c r="P1012" s="30"/>
      <c r="Q1012" s="30"/>
      <c r="R1012" s="30"/>
      <c r="S1012" s="30"/>
      <c r="T1012" s="30"/>
    </row>
    <row r="1013" spans="3:20" x14ac:dyDescent="0.3">
      <c r="C1013" s="30"/>
      <c r="D1013" s="30"/>
      <c r="E1013" s="30"/>
      <c r="F1013" s="30"/>
      <c r="G1013" s="43"/>
      <c r="H1013" s="43"/>
      <c r="I1013" s="43"/>
      <c r="J1013" s="43"/>
      <c r="K1013" s="43"/>
      <c r="L1013" s="43"/>
      <c r="M1013" s="43"/>
      <c r="N1013" s="30"/>
      <c r="O1013" s="30"/>
      <c r="P1013" s="30"/>
      <c r="Q1013" s="30"/>
      <c r="R1013" s="30"/>
      <c r="S1013" s="30"/>
      <c r="T1013" s="30"/>
    </row>
    <row r="1014" spans="3:20" x14ac:dyDescent="0.3">
      <c r="C1014" s="30"/>
      <c r="D1014" s="30"/>
      <c r="E1014" s="30"/>
      <c r="F1014" s="30"/>
      <c r="G1014" s="43"/>
      <c r="H1014" s="43"/>
      <c r="I1014" s="43"/>
      <c r="J1014" s="43"/>
      <c r="K1014" s="43"/>
      <c r="L1014" s="43"/>
      <c r="M1014" s="43"/>
      <c r="N1014" s="30"/>
      <c r="O1014" s="30"/>
      <c r="P1014" s="30"/>
      <c r="Q1014" s="30"/>
      <c r="R1014" s="30"/>
      <c r="S1014" s="30"/>
      <c r="T1014" s="30"/>
    </row>
    <row r="1015" spans="3:20" x14ac:dyDescent="0.3">
      <c r="C1015" s="30"/>
      <c r="D1015" s="30"/>
      <c r="E1015" s="30"/>
      <c r="F1015" s="30"/>
      <c r="G1015" s="43"/>
      <c r="H1015" s="43"/>
      <c r="I1015" s="43"/>
      <c r="J1015" s="43"/>
      <c r="K1015" s="43"/>
      <c r="L1015" s="43"/>
      <c r="M1015" s="43"/>
      <c r="N1015" s="30"/>
      <c r="O1015" s="30"/>
      <c r="P1015" s="30"/>
      <c r="Q1015" s="30"/>
      <c r="R1015" s="30"/>
      <c r="S1015" s="30"/>
      <c r="T1015" s="30"/>
    </row>
    <row r="1016" spans="3:20" x14ac:dyDescent="0.3">
      <c r="C1016" s="30"/>
      <c r="D1016" s="30"/>
      <c r="E1016" s="30"/>
      <c r="F1016" s="30"/>
      <c r="G1016" s="43"/>
      <c r="H1016" s="43"/>
      <c r="I1016" s="43"/>
      <c r="J1016" s="43"/>
      <c r="K1016" s="43"/>
      <c r="L1016" s="43"/>
      <c r="M1016" s="43"/>
      <c r="N1016" s="30"/>
      <c r="O1016" s="30"/>
      <c r="P1016" s="30"/>
      <c r="Q1016" s="30"/>
      <c r="R1016" s="30"/>
      <c r="S1016" s="30"/>
      <c r="T1016" s="30"/>
    </row>
    <row r="1017" spans="3:20" x14ac:dyDescent="0.3">
      <c r="C1017" s="30"/>
      <c r="D1017" s="30"/>
      <c r="E1017" s="30"/>
      <c r="F1017" s="30"/>
      <c r="G1017" s="43"/>
      <c r="H1017" s="43"/>
      <c r="I1017" s="43"/>
      <c r="J1017" s="43"/>
      <c r="K1017" s="43"/>
      <c r="L1017" s="43"/>
      <c r="M1017" s="43"/>
      <c r="N1017" s="30"/>
      <c r="O1017" s="30"/>
      <c r="P1017" s="30"/>
      <c r="Q1017" s="30"/>
      <c r="R1017" s="30"/>
      <c r="S1017" s="30"/>
      <c r="T1017" s="30"/>
    </row>
    <row r="1018" spans="3:20" x14ac:dyDescent="0.3">
      <c r="C1018" s="30"/>
      <c r="D1018" s="30"/>
      <c r="E1018" s="30"/>
      <c r="F1018" s="30"/>
      <c r="G1018" s="43"/>
      <c r="H1018" s="43"/>
      <c r="I1018" s="43"/>
      <c r="J1018" s="43"/>
      <c r="K1018" s="43"/>
      <c r="L1018" s="43"/>
      <c r="M1018" s="43"/>
      <c r="N1018" s="30"/>
      <c r="O1018" s="30"/>
      <c r="P1018" s="30"/>
      <c r="Q1018" s="30"/>
      <c r="R1018" s="30"/>
      <c r="S1018" s="30"/>
      <c r="T1018" s="30"/>
    </row>
    <row r="1019" spans="3:20" x14ac:dyDescent="0.3">
      <c r="C1019" s="30"/>
      <c r="D1019" s="30"/>
      <c r="E1019" s="30"/>
      <c r="F1019" s="30"/>
      <c r="G1019" s="43"/>
      <c r="H1019" s="43"/>
      <c r="I1019" s="43"/>
      <c r="J1019" s="43"/>
      <c r="K1019" s="43"/>
      <c r="L1019" s="43"/>
      <c r="M1019" s="43"/>
      <c r="N1019" s="30"/>
      <c r="O1019" s="30"/>
      <c r="P1019" s="30"/>
      <c r="Q1019" s="30"/>
      <c r="R1019" s="30"/>
      <c r="S1019" s="30"/>
      <c r="T1019" s="30"/>
    </row>
    <row r="1020" spans="3:20" x14ac:dyDescent="0.3">
      <c r="C1020" s="30"/>
      <c r="D1020" s="30"/>
      <c r="E1020" s="30"/>
      <c r="F1020" s="30"/>
      <c r="G1020" s="43"/>
      <c r="H1020" s="43"/>
      <c r="I1020" s="43"/>
      <c r="J1020" s="43"/>
      <c r="K1020" s="43"/>
      <c r="L1020" s="43"/>
      <c r="M1020" s="43"/>
      <c r="N1020" s="30"/>
      <c r="O1020" s="30"/>
      <c r="P1020" s="30"/>
      <c r="Q1020" s="30"/>
      <c r="R1020" s="30"/>
      <c r="S1020" s="30"/>
      <c r="T1020" s="30"/>
    </row>
    <row r="1021" spans="3:20" x14ac:dyDescent="0.3">
      <c r="C1021" s="30"/>
      <c r="D1021" s="30"/>
      <c r="E1021" s="30"/>
      <c r="F1021" s="30"/>
      <c r="G1021" s="43"/>
      <c r="H1021" s="43"/>
      <c r="I1021" s="43"/>
      <c r="J1021" s="43"/>
      <c r="K1021" s="43"/>
      <c r="L1021" s="43"/>
      <c r="M1021" s="43"/>
      <c r="N1021" s="30"/>
      <c r="O1021" s="30"/>
      <c r="P1021" s="30"/>
      <c r="Q1021" s="30"/>
      <c r="R1021" s="30"/>
      <c r="S1021" s="30"/>
      <c r="T1021" s="30"/>
    </row>
    <row r="1022" spans="3:20" x14ac:dyDescent="0.3">
      <c r="C1022" s="30"/>
      <c r="D1022" s="30"/>
      <c r="E1022" s="30"/>
      <c r="F1022" s="30"/>
      <c r="G1022" s="43"/>
      <c r="H1022" s="43"/>
      <c r="I1022" s="43"/>
      <c r="J1022" s="43"/>
      <c r="K1022" s="43"/>
      <c r="L1022" s="43"/>
      <c r="M1022" s="43"/>
      <c r="N1022" s="30"/>
      <c r="O1022" s="30"/>
      <c r="P1022" s="30"/>
      <c r="Q1022" s="30"/>
      <c r="R1022" s="30"/>
      <c r="S1022" s="30"/>
      <c r="T1022" s="30"/>
    </row>
    <row r="1023" spans="3:20" x14ac:dyDescent="0.3">
      <c r="C1023" s="30"/>
      <c r="D1023" s="30"/>
      <c r="E1023" s="30"/>
      <c r="F1023" s="30"/>
      <c r="G1023" s="43"/>
      <c r="H1023" s="43"/>
      <c r="I1023" s="43"/>
      <c r="J1023" s="43"/>
      <c r="K1023" s="43"/>
      <c r="L1023" s="43"/>
      <c r="M1023" s="43"/>
      <c r="N1023" s="30"/>
      <c r="O1023" s="30"/>
      <c r="P1023" s="30"/>
      <c r="Q1023" s="30"/>
      <c r="R1023" s="30"/>
      <c r="S1023" s="30"/>
      <c r="T1023" s="30"/>
    </row>
    <row r="1024" spans="3:20" x14ac:dyDescent="0.3">
      <c r="C1024" s="30"/>
      <c r="D1024" s="30"/>
      <c r="E1024" s="30"/>
      <c r="F1024" s="30"/>
      <c r="G1024" s="43"/>
      <c r="H1024" s="43"/>
      <c r="I1024" s="43"/>
      <c r="J1024" s="43"/>
      <c r="K1024" s="43"/>
      <c r="L1024" s="43"/>
      <c r="M1024" s="43"/>
      <c r="N1024" s="30"/>
      <c r="O1024" s="30"/>
      <c r="P1024" s="30"/>
      <c r="Q1024" s="30"/>
      <c r="R1024" s="30"/>
      <c r="S1024" s="30"/>
      <c r="T1024" s="30"/>
    </row>
    <row r="1025" spans="3:20" x14ac:dyDescent="0.3">
      <c r="C1025" s="30"/>
      <c r="D1025" s="30"/>
      <c r="E1025" s="30"/>
      <c r="F1025" s="30"/>
      <c r="G1025" s="43"/>
      <c r="H1025" s="43"/>
      <c r="I1025" s="43"/>
      <c r="J1025" s="43"/>
      <c r="K1025" s="43"/>
      <c r="L1025" s="43"/>
      <c r="M1025" s="43"/>
      <c r="N1025" s="30"/>
      <c r="O1025" s="30"/>
      <c r="P1025" s="30"/>
      <c r="Q1025" s="30"/>
      <c r="R1025" s="30"/>
      <c r="S1025" s="30"/>
      <c r="T1025" s="30"/>
    </row>
    <row r="1026" spans="3:20" x14ac:dyDescent="0.3">
      <c r="C1026" s="30"/>
      <c r="D1026" s="30"/>
      <c r="E1026" s="30"/>
      <c r="F1026" s="30"/>
      <c r="G1026" s="43"/>
      <c r="H1026" s="43"/>
      <c r="I1026" s="43"/>
      <c r="J1026" s="43"/>
      <c r="K1026" s="43"/>
      <c r="L1026" s="43"/>
      <c r="M1026" s="43"/>
      <c r="N1026" s="30"/>
      <c r="O1026" s="30"/>
      <c r="P1026" s="30"/>
      <c r="Q1026" s="30"/>
      <c r="R1026" s="30"/>
      <c r="S1026" s="30"/>
      <c r="T1026" s="30"/>
    </row>
    <row r="1027" spans="3:20" x14ac:dyDescent="0.3">
      <c r="C1027" s="30"/>
      <c r="D1027" s="30"/>
      <c r="E1027" s="30"/>
      <c r="F1027" s="30"/>
      <c r="G1027" s="43"/>
      <c r="H1027" s="43"/>
      <c r="I1027" s="43"/>
      <c r="J1027" s="43"/>
      <c r="K1027" s="43"/>
      <c r="L1027" s="43"/>
      <c r="M1027" s="43"/>
      <c r="N1027" s="30"/>
      <c r="O1027" s="30"/>
      <c r="P1027" s="30"/>
      <c r="Q1027" s="30"/>
      <c r="R1027" s="30"/>
      <c r="S1027" s="30"/>
      <c r="T1027" s="30"/>
    </row>
    <row r="1028" spans="3:20" x14ac:dyDescent="0.3">
      <c r="C1028" s="30"/>
      <c r="D1028" s="30"/>
      <c r="E1028" s="30"/>
      <c r="F1028" s="30"/>
      <c r="G1028" s="43"/>
      <c r="H1028" s="43"/>
      <c r="I1028" s="43"/>
      <c r="J1028" s="43"/>
      <c r="K1028" s="43"/>
      <c r="L1028" s="43"/>
      <c r="M1028" s="43"/>
      <c r="N1028" s="30"/>
      <c r="O1028" s="30"/>
      <c r="P1028" s="30"/>
      <c r="Q1028" s="30"/>
      <c r="R1028" s="30"/>
      <c r="S1028" s="30"/>
      <c r="T1028" s="30"/>
    </row>
    <row r="1029" spans="3:20" x14ac:dyDescent="0.3">
      <c r="C1029" s="30"/>
      <c r="D1029" s="30"/>
      <c r="E1029" s="30"/>
      <c r="F1029" s="30"/>
      <c r="G1029" s="43"/>
      <c r="H1029" s="43"/>
      <c r="I1029" s="43"/>
      <c r="J1029" s="43"/>
      <c r="K1029" s="43"/>
      <c r="L1029" s="43"/>
      <c r="M1029" s="43"/>
      <c r="N1029" s="30"/>
      <c r="O1029" s="30"/>
      <c r="P1029" s="30"/>
      <c r="Q1029" s="30"/>
      <c r="R1029" s="30"/>
      <c r="S1029" s="30"/>
      <c r="T1029" s="30"/>
    </row>
    <row r="1030" spans="3:20" x14ac:dyDescent="0.3">
      <c r="C1030" s="30"/>
      <c r="D1030" s="30"/>
      <c r="E1030" s="30"/>
      <c r="F1030" s="30"/>
      <c r="G1030" s="43"/>
      <c r="H1030" s="43"/>
      <c r="I1030" s="43"/>
      <c r="J1030" s="43"/>
      <c r="K1030" s="43"/>
      <c r="L1030" s="43"/>
      <c r="M1030" s="43"/>
      <c r="N1030" s="30"/>
      <c r="O1030" s="30"/>
      <c r="P1030" s="30"/>
      <c r="Q1030" s="30"/>
      <c r="R1030" s="30"/>
      <c r="S1030" s="30"/>
      <c r="T1030" s="30"/>
    </row>
    <row r="1031" spans="3:20" x14ac:dyDescent="0.3">
      <c r="C1031" s="30"/>
      <c r="D1031" s="30"/>
      <c r="E1031" s="30"/>
      <c r="F1031" s="30"/>
      <c r="G1031" s="43"/>
      <c r="H1031" s="43"/>
      <c r="I1031" s="43"/>
      <c r="J1031" s="43"/>
      <c r="K1031" s="43"/>
      <c r="L1031" s="43"/>
      <c r="M1031" s="43"/>
      <c r="N1031" s="30"/>
      <c r="O1031" s="30"/>
      <c r="P1031" s="30"/>
      <c r="Q1031" s="30"/>
      <c r="R1031" s="30"/>
      <c r="S1031" s="30"/>
      <c r="T1031" s="30"/>
    </row>
    <row r="1032" spans="3:20" x14ac:dyDescent="0.3">
      <c r="C1032" s="30"/>
      <c r="D1032" s="30"/>
      <c r="E1032" s="30"/>
      <c r="F1032" s="30"/>
      <c r="G1032" s="43"/>
      <c r="H1032" s="43"/>
      <c r="I1032" s="43"/>
      <c r="J1032" s="43"/>
      <c r="K1032" s="43"/>
      <c r="L1032" s="43"/>
      <c r="M1032" s="43"/>
      <c r="N1032" s="30"/>
      <c r="O1032" s="30"/>
      <c r="P1032" s="30"/>
      <c r="Q1032" s="30"/>
      <c r="R1032" s="30"/>
      <c r="S1032" s="30"/>
      <c r="T1032" s="30"/>
    </row>
    <row r="1033" spans="3:20" x14ac:dyDescent="0.3">
      <c r="C1033" s="30"/>
      <c r="D1033" s="30"/>
      <c r="E1033" s="30"/>
      <c r="F1033" s="30"/>
      <c r="G1033" s="43"/>
      <c r="H1033" s="43"/>
      <c r="I1033" s="43"/>
      <c r="J1033" s="43"/>
      <c r="K1033" s="43"/>
      <c r="L1033" s="43"/>
      <c r="M1033" s="43"/>
      <c r="N1033" s="30"/>
      <c r="O1033" s="30"/>
      <c r="P1033" s="30"/>
      <c r="Q1033" s="30"/>
      <c r="R1033" s="30"/>
      <c r="S1033" s="30"/>
      <c r="T1033" s="30"/>
    </row>
    <row r="1034" spans="3:20" x14ac:dyDescent="0.3">
      <c r="C1034" s="30"/>
      <c r="D1034" s="30"/>
      <c r="E1034" s="30"/>
      <c r="F1034" s="30"/>
      <c r="G1034" s="43"/>
      <c r="H1034" s="43"/>
      <c r="I1034" s="43"/>
      <c r="J1034" s="43"/>
      <c r="K1034" s="43"/>
      <c r="L1034" s="43"/>
      <c r="M1034" s="43"/>
      <c r="N1034" s="30"/>
      <c r="O1034" s="30"/>
      <c r="P1034" s="30"/>
      <c r="Q1034" s="30"/>
      <c r="R1034" s="30"/>
      <c r="S1034" s="30"/>
      <c r="T1034" s="30"/>
    </row>
    <row r="1035" spans="3:20" x14ac:dyDescent="0.3">
      <c r="C1035" s="30"/>
      <c r="D1035" s="30"/>
      <c r="E1035" s="30"/>
      <c r="F1035" s="30"/>
      <c r="G1035" s="43"/>
      <c r="H1035" s="43"/>
      <c r="I1035" s="43"/>
      <c r="J1035" s="43"/>
      <c r="K1035" s="43"/>
      <c r="L1035" s="43"/>
      <c r="M1035" s="43"/>
      <c r="N1035" s="30"/>
      <c r="O1035" s="30"/>
      <c r="P1035" s="30"/>
      <c r="Q1035" s="30"/>
      <c r="R1035" s="30"/>
      <c r="S1035" s="30"/>
      <c r="T1035" s="30"/>
    </row>
    <row r="1036" spans="3:20" x14ac:dyDescent="0.3">
      <c r="C1036" s="30"/>
      <c r="D1036" s="30"/>
      <c r="E1036" s="30"/>
      <c r="F1036" s="30"/>
      <c r="G1036" s="43"/>
      <c r="H1036" s="43"/>
      <c r="I1036" s="43"/>
      <c r="J1036" s="43"/>
      <c r="K1036" s="43"/>
      <c r="L1036" s="43"/>
      <c r="M1036" s="43"/>
      <c r="N1036" s="30"/>
      <c r="O1036" s="30"/>
      <c r="P1036" s="30"/>
      <c r="Q1036" s="30"/>
      <c r="R1036" s="30"/>
      <c r="S1036" s="30"/>
      <c r="T1036" s="30"/>
    </row>
    <row r="1037" spans="3:20" x14ac:dyDescent="0.3">
      <c r="C1037" s="30"/>
      <c r="D1037" s="30"/>
      <c r="E1037" s="30"/>
      <c r="F1037" s="30"/>
      <c r="G1037" s="43"/>
      <c r="H1037" s="43"/>
      <c r="I1037" s="43"/>
      <c r="J1037" s="43"/>
      <c r="K1037" s="43"/>
      <c r="L1037" s="43"/>
      <c r="M1037" s="43"/>
      <c r="N1037" s="30"/>
      <c r="O1037" s="30"/>
      <c r="P1037" s="30"/>
      <c r="Q1037" s="30"/>
      <c r="R1037" s="30"/>
      <c r="S1037" s="30"/>
      <c r="T1037" s="30"/>
    </row>
    <row r="1038" spans="3:20" x14ac:dyDescent="0.3">
      <c r="C1038" s="30"/>
      <c r="D1038" s="30"/>
      <c r="E1038" s="30"/>
      <c r="F1038" s="30"/>
      <c r="G1038" s="43"/>
      <c r="H1038" s="43"/>
      <c r="I1038" s="43"/>
      <c r="J1038" s="43"/>
      <c r="K1038" s="43"/>
      <c r="L1038" s="43"/>
      <c r="M1038" s="43"/>
      <c r="N1038" s="30"/>
      <c r="O1038" s="30"/>
      <c r="P1038" s="30"/>
      <c r="Q1038" s="30"/>
      <c r="R1038" s="30"/>
      <c r="S1038" s="30"/>
      <c r="T1038" s="30"/>
    </row>
    <row r="1039" spans="3:20" x14ac:dyDescent="0.3">
      <c r="C1039" s="30"/>
      <c r="D1039" s="30"/>
      <c r="E1039" s="30"/>
      <c r="F1039" s="30"/>
      <c r="G1039" s="43"/>
      <c r="H1039" s="43"/>
      <c r="I1039" s="43"/>
      <c r="J1039" s="43"/>
      <c r="K1039" s="43"/>
      <c r="L1039" s="43"/>
      <c r="M1039" s="43"/>
      <c r="N1039" s="30"/>
      <c r="O1039" s="30"/>
      <c r="P1039" s="30"/>
      <c r="Q1039" s="30"/>
      <c r="R1039" s="30"/>
      <c r="S1039" s="30"/>
      <c r="T1039" s="30"/>
    </row>
    <row r="1040" spans="3:20" x14ac:dyDescent="0.3">
      <c r="C1040" s="30"/>
      <c r="D1040" s="30"/>
      <c r="E1040" s="30"/>
      <c r="F1040" s="30"/>
      <c r="G1040" s="43"/>
      <c r="H1040" s="43"/>
      <c r="I1040" s="43"/>
      <c r="J1040" s="43"/>
      <c r="K1040" s="43"/>
      <c r="L1040" s="43"/>
      <c r="M1040" s="43"/>
      <c r="N1040" s="30"/>
      <c r="O1040" s="30"/>
      <c r="P1040" s="30"/>
      <c r="Q1040" s="30"/>
      <c r="R1040" s="30"/>
      <c r="S1040" s="30"/>
      <c r="T1040" s="30"/>
    </row>
    <row r="1041" spans="3:20" x14ac:dyDescent="0.3">
      <c r="C1041" s="30"/>
      <c r="D1041" s="30"/>
      <c r="E1041" s="30"/>
      <c r="F1041" s="30"/>
      <c r="G1041" s="43"/>
      <c r="H1041" s="43"/>
      <c r="I1041" s="43"/>
      <c r="J1041" s="43"/>
      <c r="K1041" s="43"/>
      <c r="L1041" s="43"/>
      <c r="M1041" s="43"/>
      <c r="N1041" s="30"/>
      <c r="O1041" s="30"/>
      <c r="P1041" s="30"/>
      <c r="Q1041" s="30"/>
      <c r="R1041" s="30"/>
      <c r="S1041" s="30"/>
      <c r="T1041" s="30"/>
    </row>
    <row r="1042" spans="3:20" x14ac:dyDescent="0.3">
      <c r="C1042" s="30"/>
      <c r="D1042" s="30"/>
      <c r="E1042" s="30"/>
      <c r="F1042" s="30"/>
      <c r="G1042" s="43"/>
      <c r="H1042" s="43"/>
      <c r="I1042" s="43"/>
      <c r="J1042" s="43"/>
      <c r="K1042" s="43"/>
      <c r="L1042" s="43"/>
      <c r="M1042" s="43"/>
      <c r="N1042" s="30"/>
      <c r="O1042" s="30"/>
      <c r="P1042" s="30"/>
      <c r="Q1042" s="30"/>
      <c r="R1042" s="30"/>
      <c r="S1042" s="30"/>
      <c r="T1042" s="30"/>
    </row>
    <row r="1043" spans="3:20" x14ac:dyDescent="0.3">
      <c r="C1043" s="30"/>
      <c r="D1043" s="30"/>
      <c r="E1043" s="30"/>
      <c r="F1043" s="30"/>
      <c r="G1043" s="43"/>
      <c r="H1043" s="43"/>
      <c r="I1043" s="43"/>
      <c r="J1043" s="43"/>
      <c r="K1043" s="43"/>
      <c r="L1043" s="43"/>
      <c r="M1043" s="43"/>
      <c r="N1043" s="30"/>
      <c r="O1043" s="30"/>
      <c r="P1043" s="30"/>
      <c r="Q1043" s="30"/>
      <c r="R1043" s="30"/>
      <c r="S1043" s="30"/>
      <c r="T1043" s="30"/>
    </row>
    <row r="1044" spans="3:20" x14ac:dyDescent="0.3">
      <c r="C1044" s="30"/>
      <c r="D1044" s="30"/>
      <c r="E1044" s="30"/>
      <c r="F1044" s="30"/>
      <c r="G1044" s="43"/>
      <c r="H1044" s="43"/>
      <c r="I1044" s="43"/>
      <c r="J1044" s="43"/>
      <c r="K1044" s="43"/>
      <c r="L1044" s="43"/>
      <c r="M1044" s="43"/>
      <c r="N1044" s="30"/>
      <c r="O1044" s="30"/>
      <c r="P1044" s="30"/>
      <c r="Q1044" s="30"/>
      <c r="R1044" s="30"/>
      <c r="S1044" s="30"/>
      <c r="T1044" s="30"/>
    </row>
    <row r="1045" spans="3:20" x14ac:dyDescent="0.3">
      <c r="C1045" s="30"/>
      <c r="D1045" s="30"/>
      <c r="E1045" s="30"/>
      <c r="F1045" s="30"/>
      <c r="G1045" s="43"/>
      <c r="H1045" s="43"/>
      <c r="I1045" s="43"/>
      <c r="J1045" s="43"/>
      <c r="K1045" s="43"/>
      <c r="L1045" s="43"/>
      <c r="M1045" s="43"/>
      <c r="N1045" s="30"/>
      <c r="O1045" s="30"/>
      <c r="P1045" s="30"/>
      <c r="Q1045" s="30"/>
      <c r="R1045" s="30"/>
      <c r="S1045" s="30"/>
      <c r="T1045" s="30"/>
    </row>
    <row r="1046" spans="3:20" x14ac:dyDescent="0.3">
      <c r="C1046" s="30"/>
      <c r="D1046" s="30"/>
      <c r="E1046" s="30"/>
      <c r="F1046" s="30"/>
      <c r="G1046" s="43"/>
      <c r="H1046" s="43"/>
      <c r="I1046" s="43"/>
      <c r="J1046" s="43"/>
      <c r="K1046" s="43"/>
      <c r="L1046" s="43"/>
      <c r="M1046" s="43"/>
      <c r="N1046" s="30"/>
      <c r="O1046" s="30"/>
      <c r="P1046" s="30"/>
      <c r="Q1046" s="30"/>
      <c r="R1046" s="30"/>
      <c r="S1046" s="30"/>
      <c r="T1046" s="30"/>
    </row>
    <row r="1047" spans="3:20" x14ac:dyDescent="0.3">
      <c r="C1047" s="30"/>
      <c r="D1047" s="30"/>
      <c r="E1047" s="30"/>
      <c r="F1047" s="30"/>
      <c r="G1047" s="43"/>
      <c r="H1047" s="43"/>
      <c r="I1047" s="43"/>
      <c r="J1047" s="43"/>
      <c r="K1047" s="43"/>
      <c r="L1047" s="43"/>
      <c r="M1047" s="43"/>
      <c r="N1047" s="30"/>
      <c r="O1047" s="30"/>
      <c r="P1047" s="30"/>
      <c r="Q1047" s="30"/>
      <c r="R1047" s="30"/>
      <c r="S1047" s="30"/>
      <c r="T1047" s="30"/>
    </row>
    <row r="1048" spans="3:20" x14ac:dyDescent="0.3">
      <c r="C1048" s="30"/>
      <c r="D1048" s="30"/>
      <c r="E1048" s="30"/>
      <c r="F1048" s="30"/>
      <c r="G1048" s="43"/>
      <c r="H1048" s="43"/>
      <c r="I1048" s="43"/>
      <c r="J1048" s="43"/>
      <c r="K1048" s="43"/>
      <c r="L1048" s="43"/>
      <c r="M1048" s="43"/>
      <c r="N1048" s="30"/>
      <c r="O1048" s="30"/>
      <c r="P1048" s="30"/>
      <c r="Q1048" s="30"/>
      <c r="R1048" s="30"/>
      <c r="S1048" s="30"/>
      <c r="T1048" s="30"/>
    </row>
    <row r="1049" spans="3:20" x14ac:dyDescent="0.3">
      <c r="C1049" s="30"/>
      <c r="D1049" s="30"/>
      <c r="E1049" s="30"/>
      <c r="F1049" s="30"/>
      <c r="G1049" s="43"/>
      <c r="H1049" s="43"/>
      <c r="I1049" s="43"/>
      <c r="J1049" s="43"/>
      <c r="K1049" s="43"/>
      <c r="L1049" s="43"/>
      <c r="M1049" s="43"/>
      <c r="N1049" s="30"/>
      <c r="O1049" s="30"/>
      <c r="P1049" s="30"/>
      <c r="Q1049" s="30"/>
      <c r="R1049" s="30"/>
      <c r="S1049" s="30"/>
      <c r="T1049" s="30"/>
    </row>
    <row r="1050" spans="3:20" x14ac:dyDescent="0.3">
      <c r="C1050" s="30"/>
      <c r="D1050" s="30"/>
      <c r="E1050" s="30"/>
      <c r="F1050" s="30"/>
      <c r="G1050" s="43"/>
      <c r="H1050" s="43"/>
      <c r="I1050" s="43"/>
      <c r="J1050" s="43"/>
      <c r="K1050" s="43"/>
      <c r="L1050" s="43"/>
      <c r="M1050" s="43"/>
      <c r="N1050" s="30"/>
      <c r="O1050" s="30"/>
      <c r="P1050" s="30"/>
      <c r="Q1050" s="30"/>
      <c r="R1050" s="30"/>
      <c r="S1050" s="30"/>
      <c r="T1050" s="30"/>
    </row>
    <row r="1051" spans="3:20" x14ac:dyDescent="0.3">
      <c r="C1051" s="30"/>
      <c r="D1051" s="30"/>
      <c r="E1051" s="30"/>
      <c r="F1051" s="30"/>
      <c r="G1051" s="43"/>
      <c r="H1051" s="43"/>
      <c r="I1051" s="43"/>
      <c r="J1051" s="43"/>
      <c r="K1051" s="43"/>
      <c r="L1051" s="43"/>
      <c r="M1051" s="43"/>
      <c r="N1051" s="30"/>
      <c r="O1051" s="30"/>
      <c r="P1051" s="30"/>
      <c r="Q1051" s="30"/>
      <c r="R1051" s="30"/>
      <c r="S1051" s="30"/>
      <c r="T1051" s="30"/>
    </row>
    <row r="1052" spans="3:20" x14ac:dyDescent="0.3">
      <c r="C1052" s="30"/>
      <c r="D1052" s="30"/>
      <c r="E1052" s="30"/>
      <c r="F1052" s="30"/>
      <c r="G1052" s="43"/>
      <c r="H1052" s="43"/>
      <c r="I1052" s="43"/>
      <c r="J1052" s="43"/>
      <c r="K1052" s="43"/>
      <c r="L1052" s="43"/>
      <c r="M1052" s="43"/>
      <c r="N1052" s="30"/>
      <c r="O1052" s="30"/>
      <c r="P1052" s="30"/>
      <c r="Q1052" s="30"/>
      <c r="R1052" s="30"/>
      <c r="S1052" s="30"/>
      <c r="T1052" s="30"/>
    </row>
    <row r="1053" spans="3:20" x14ac:dyDescent="0.3">
      <c r="C1053" s="30"/>
      <c r="D1053" s="30"/>
      <c r="E1053" s="30"/>
      <c r="F1053" s="30"/>
      <c r="G1053" s="43"/>
      <c r="H1053" s="43"/>
      <c r="I1053" s="43"/>
      <c r="J1053" s="43"/>
      <c r="K1053" s="43"/>
      <c r="L1053" s="43"/>
      <c r="M1053" s="43"/>
      <c r="N1053" s="30"/>
      <c r="O1053" s="30"/>
      <c r="P1053" s="30"/>
      <c r="Q1053" s="30"/>
      <c r="R1053" s="30"/>
      <c r="S1053" s="30"/>
      <c r="T1053" s="30"/>
    </row>
    <row r="1054" spans="3:20" x14ac:dyDescent="0.3">
      <c r="C1054" s="30"/>
      <c r="D1054" s="30"/>
      <c r="E1054" s="30"/>
      <c r="F1054" s="30"/>
      <c r="G1054" s="43"/>
      <c r="H1054" s="43"/>
      <c r="I1054" s="43"/>
      <c r="J1054" s="43"/>
      <c r="K1054" s="43"/>
      <c r="L1054" s="43"/>
      <c r="M1054" s="43"/>
      <c r="N1054" s="30"/>
      <c r="O1054" s="30"/>
      <c r="P1054" s="30"/>
      <c r="Q1054" s="30"/>
      <c r="R1054" s="30"/>
      <c r="S1054" s="30"/>
      <c r="T1054" s="30"/>
    </row>
    <row r="1055" spans="3:20" x14ac:dyDescent="0.3">
      <c r="C1055" s="30"/>
      <c r="D1055" s="30"/>
      <c r="E1055" s="30"/>
      <c r="F1055" s="30"/>
      <c r="G1055" s="43"/>
      <c r="H1055" s="43"/>
      <c r="I1055" s="43"/>
      <c r="J1055" s="43"/>
      <c r="K1055" s="43"/>
      <c r="L1055" s="43"/>
      <c r="M1055" s="43"/>
      <c r="N1055" s="30"/>
      <c r="O1055" s="30"/>
      <c r="P1055" s="30"/>
      <c r="Q1055" s="30"/>
      <c r="R1055" s="30"/>
      <c r="S1055" s="30"/>
      <c r="T1055" s="30"/>
    </row>
    <row r="1056" spans="3:20" x14ac:dyDescent="0.3">
      <c r="C1056" s="30"/>
      <c r="D1056" s="30"/>
      <c r="E1056" s="30"/>
      <c r="F1056" s="30"/>
      <c r="G1056" s="43"/>
      <c r="H1056" s="43"/>
      <c r="I1056" s="43"/>
      <c r="J1056" s="43"/>
      <c r="K1056" s="43"/>
      <c r="L1056" s="43"/>
      <c r="M1056" s="43"/>
      <c r="N1056" s="30"/>
      <c r="O1056" s="30"/>
      <c r="P1056" s="30"/>
      <c r="Q1056" s="30"/>
      <c r="R1056" s="30"/>
      <c r="S1056" s="30"/>
      <c r="T1056" s="30"/>
    </row>
    <row r="1057" spans="3:20" x14ac:dyDescent="0.3">
      <c r="C1057" s="30"/>
      <c r="D1057" s="30"/>
      <c r="E1057" s="30"/>
      <c r="F1057" s="30"/>
      <c r="G1057" s="43"/>
      <c r="H1057" s="43"/>
      <c r="I1057" s="43"/>
      <c r="J1057" s="43"/>
      <c r="K1057" s="43"/>
      <c r="L1057" s="43"/>
      <c r="M1057" s="43"/>
      <c r="N1057" s="30"/>
      <c r="O1057" s="30"/>
      <c r="P1057" s="30"/>
      <c r="Q1057" s="30"/>
      <c r="R1057" s="30"/>
      <c r="S1057" s="30"/>
      <c r="T1057" s="30"/>
    </row>
    <row r="1058" spans="3:20" x14ac:dyDescent="0.3">
      <c r="C1058" s="30"/>
      <c r="D1058" s="30"/>
      <c r="E1058" s="30"/>
      <c r="F1058" s="30"/>
      <c r="G1058" s="43"/>
      <c r="H1058" s="43"/>
      <c r="I1058" s="43"/>
      <c r="J1058" s="43"/>
      <c r="K1058" s="43"/>
      <c r="L1058" s="43"/>
      <c r="M1058" s="43"/>
      <c r="N1058" s="30"/>
      <c r="O1058" s="30"/>
      <c r="P1058" s="30"/>
      <c r="Q1058" s="30"/>
      <c r="R1058" s="30"/>
      <c r="S1058" s="30"/>
      <c r="T1058" s="30"/>
    </row>
    <row r="1059" spans="3:20" x14ac:dyDescent="0.3">
      <c r="C1059" s="30"/>
      <c r="D1059" s="30"/>
      <c r="E1059" s="30"/>
      <c r="F1059" s="30"/>
      <c r="G1059" s="43"/>
      <c r="H1059" s="43"/>
      <c r="I1059" s="43"/>
      <c r="J1059" s="43"/>
      <c r="K1059" s="43"/>
      <c r="L1059" s="43"/>
      <c r="M1059" s="43"/>
      <c r="N1059" s="30"/>
      <c r="O1059" s="30"/>
      <c r="P1059" s="30"/>
      <c r="Q1059" s="30"/>
      <c r="R1059" s="30"/>
      <c r="S1059" s="30"/>
      <c r="T1059" s="30"/>
    </row>
    <row r="1060" spans="3:20" x14ac:dyDescent="0.3">
      <c r="C1060" s="30"/>
      <c r="D1060" s="30"/>
      <c r="E1060" s="30"/>
      <c r="F1060" s="30"/>
      <c r="G1060" s="43"/>
      <c r="H1060" s="43"/>
      <c r="I1060" s="43"/>
      <c r="J1060" s="43"/>
      <c r="K1060" s="43"/>
      <c r="L1060" s="43"/>
      <c r="M1060" s="43"/>
      <c r="N1060" s="30"/>
      <c r="O1060" s="30"/>
      <c r="P1060" s="30"/>
      <c r="Q1060" s="30"/>
      <c r="R1060" s="30"/>
      <c r="S1060" s="30"/>
      <c r="T1060" s="30"/>
    </row>
    <row r="1061" spans="3:20" x14ac:dyDescent="0.3">
      <c r="C1061" s="30"/>
      <c r="D1061" s="30"/>
      <c r="E1061" s="30"/>
      <c r="F1061" s="30"/>
      <c r="G1061" s="43"/>
      <c r="H1061" s="43"/>
      <c r="I1061" s="43"/>
      <c r="J1061" s="43"/>
      <c r="K1061" s="43"/>
      <c r="L1061" s="43"/>
      <c r="M1061" s="43"/>
      <c r="N1061" s="30"/>
      <c r="O1061" s="30"/>
      <c r="P1061" s="30"/>
      <c r="Q1061" s="30"/>
      <c r="R1061" s="30"/>
      <c r="S1061" s="30"/>
      <c r="T1061" s="30"/>
    </row>
    <row r="1062" spans="3:20" x14ac:dyDescent="0.3">
      <c r="C1062" s="30"/>
      <c r="D1062" s="30"/>
      <c r="E1062" s="30"/>
      <c r="F1062" s="30"/>
      <c r="G1062" s="43"/>
      <c r="H1062" s="43"/>
      <c r="I1062" s="43"/>
      <c r="J1062" s="43"/>
      <c r="K1062" s="43"/>
      <c r="L1062" s="43"/>
      <c r="M1062" s="43"/>
      <c r="N1062" s="30"/>
      <c r="O1062" s="30"/>
      <c r="P1062" s="30"/>
      <c r="Q1062" s="30"/>
      <c r="R1062" s="30"/>
      <c r="S1062" s="30"/>
      <c r="T1062" s="30"/>
    </row>
    <row r="1063" spans="3:20" x14ac:dyDescent="0.3">
      <c r="C1063" s="30"/>
      <c r="D1063" s="30"/>
      <c r="E1063" s="30"/>
      <c r="F1063" s="30"/>
      <c r="G1063" s="43"/>
      <c r="H1063" s="43"/>
      <c r="I1063" s="43"/>
      <c r="J1063" s="43"/>
      <c r="K1063" s="43"/>
      <c r="L1063" s="43"/>
      <c r="M1063" s="43"/>
      <c r="N1063" s="30"/>
      <c r="O1063" s="30"/>
      <c r="P1063" s="30"/>
      <c r="Q1063" s="30"/>
      <c r="R1063" s="30"/>
      <c r="S1063" s="30"/>
      <c r="T1063" s="30"/>
    </row>
    <row r="1064" spans="3:20" x14ac:dyDescent="0.3">
      <c r="C1064" s="30"/>
      <c r="D1064" s="30"/>
      <c r="E1064" s="30"/>
      <c r="F1064" s="30"/>
      <c r="G1064" s="43"/>
      <c r="H1064" s="43"/>
      <c r="I1064" s="43"/>
      <c r="J1064" s="43"/>
      <c r="K1064" s="43"/>
      <c r="L1064" s="43"/>
      <c r="M1064" s="43"/>
      <c r="N1064" s="30"/>
      <c r="O1064" s="30"/>
      <c r="P1064" s="30"/>
      <c r="Q1064" s="30"/>
      <c r="R1064" s="30"/>
      <c r="S1064" s="30"/>
      <c r="T1064" s="30"/>
    </row>
    <row r="1065" spans="3:20" x14ac:dyDescent="0.3">
      <c r="C1065" s="30"/>
      <c r="D1065" s="30"/>
      <c r="E1065" s="30"/>
      <c r="F1065" s="30"/>
      <c r="G1065" s="43"/>
      <c r="H1065" s="43"/>
      <c r="I1065" s="43"/>
      <c r="J1065" s="43"/>
      <c r="K1065" s="43"/>
      <c r="L1065" s="43"/>
      <c r="M1065" s="43"/>
      <c r="N1065" s="30"/>
      <c r="O1065" s="30"/>
      <c r="P1065" s="30"/>
      <c r="Q1065" s="30"/>
      <c r="R1065" s="30"/>
      <c r="S1065" s="30"/>
      <c r="T1065" s="30"/>
    </row>
    <row r="1066" spans="3:20" x14ac:dyDescent="0.3">
      <c r="C1066" s="30"/>
      <c r="D1066" s="30"/>
      <c r="E1066" s="30"/>
      <c r="F1066" s="30"/>
      <c r="G1066" s="43"/>
      <c r="H1066" s="43"/>
      <c r="I1066" s="43"/>
      <c r="J1066" s="43"/>
      <c r="K1066" s="43"/>
      <c r="L1066" s="43"/>
      <c r="M1066" s="43"/>
      <c r="N1066" s="30"/>
      <c r="O1066" s="30"/>
      <c r="P1066" s="30"/>
      <c r="Q1066" s="30"/>
      <c r="R1066" s="30"/>
      <c r="S1066" s="30"/>
      <c r="T1066" s="30"/>
    </row>
    <row r="1067" spans="3:20" x14ac:dyDescent="0.3">
      <c r="C1067" s="30"/>
      <c r="D1067" s="30"/>
      <c r="E1067" s="30"/>
      <c r="F1067" s="30"/>
      <c r="G1067" s="43"/>
      <c r="H1067" s="43"/>
      <c r="I1067" s="43"/>
      <c r="J1067" s="43"/>
      <c r="K1067" s="43"/>
      <c r="L1067" s="43"/>
      <c r="M1067" s="43"/>
      <c r="N1067" s="30"/>
      <c r="O1067" s="30"/>
      <c r="P1067" s="30"/>
      <c r="Q1067" s="30"/>
      <c r="R1067" s="30"/>
      <c r="S1067" s="30"/>
      <c r="T1067" s="30"/>
    </row>
    <row r="1068" spans="3:20" x14ac:dyDescent="0.3">
      <c r="C1068" s="30"/>
      <c r="D1068" s="30"/>
      <c r="E1068" s="30"/>
      <c r="F1068" s="30"/>
      <c r="G1068" s="43"/>
      <c r="H1068" s="43"/>
      <c r="I1068" s="43"/>
      <c r="J1068" s="43"/>
      <c r="K1068" s="43"/>
      <c r="L1068" s="43"/>
      <c r="M1068" s="43"/>
      <c r="N1068" s="30"/>
      <c r="O1068" s="30"/>
      <c r="P1068" s="30"/>
      <c r="Q1068" s="30"/>
      <c r="R1068" s="30"/>
      <c r="S1068" s="30"/>
      <c r="T1068" s="30"/>
    </row>
    <row r="1069" spans="3:20" x14ac:dyDescent="0.3">
      <c r="C1069" s="30"/>
      <c r="D1069" s="30"/>
      <c r="E1069" s="30"/>
      <c r="F1069" s="30"/>
      <c r="G1069" s="43"/>
      <c r="H1069" s="43"/>
      <c r="I1069" s="43"/>
      <c r="J1069" s="43"/>
      <c r="K1069" s="43"/>
      <c r="L1069" s="43"/>
      <c r="M1069" s="43"/>
      <c r="N1069" s="30"/>
      <c r="O1069" s="30"/>
      <c r="P1069" s="30"/>
      <c r="Q1069" s="30"/>
      <c r="R1069" s="30"/>
      <c r="S1069" s="30"/>
      <c r="T1069" s="30"/>
    </row>
    <row r="1070" spans="3:20" x14ac:dyDescent="0.3">
      <c r="C1070" s="30"/>
      <c r="D1070" s="30"/>
      <c r="E1070" s="30"/>
      <c r="F1070" s="30"/>
      <c r="G1070" s="43"/>
      <c r="H1070" s="43"/>
      <c r="I1070" s="43"/>
      <c r="J1070" s="43"/>
      <c r="K1070" s="43"/>
      <c r="L1070" s="43"/>
      <c r="M1070" s="43"/>
      <c r="N1070" s="30"/>
      <c r="O1070" s="30"/>
      <c r="P1070" s="30"/>
      <c r="Q1070" s="30"/>
      <c r="R1070" s="30"/>
      <c r="S1070" s="30"/>
      <c r="T1070" s="30"/>
    </row>
    <row r="1071" spans="3:20" x14ac:dyDescent="0.3">
      <c r="C1071" s="30"/>
      <c r="D1071" s="30"/>
      <c r="E1071" s="30"/>
      <c r="F1071" s="30"/>
      <c r="G1071" s="43"/>
      <c r="H1071" s="43"/>
      <c r="I1071" s="43"/>
      <c r="J1071" s="43"/>
      <c r="K1071" s="43"/>
      <c r="L1071" s="43"/>
      <c r="M1071" s="43"/>
      <c r="N1071" s="30"/>
      <c r="O1071" s="30"/>
      <c r="P1071" s="30"/>
      <c r="Q1071" s="30"/>
      <c r="R1071" s="30"/>
      <c r="S1071" s="30"/>
      <c r="T1071" s="30"/>
    </row>
    <row r="1072" spans="3:20" x14ac:dyDescent="0.3">
      <c r="C1072" s="30"/>
      <c r="D1072" s="30"/>
      <c r="E1072" s="30"/>
      <c r="F1072" s="30"/>
      <c r="G1072" s="43"/>
      <c r="H1072" s="43"/>
      <c r="I1072" s="43"/>
      <c r="J1072" s="43"/>
      <c r="K1072" s="43"/>
      <c r="L1072" s="43"/>
      <c r="M1072" s="43"/>
      <c r="N1072" s="30"/>
      <c r="O1072" s="30"/>
      <c r="P1072" s="30"/>
      <c r="Q1072" s="30"/>
      <c r="R1072" s="30"/>
      <c r="S1072" s="30"/>
      <c r="T1072" s="30"/>
    </row>
    <row r="1073" spans="3:20" x14ac:dyDescent="0.3">
      <c r="C1073" s="30"/>
      <c r="D1073" s="30"/>
      <c r="E1073" s="30"/>
      <c r="F1073" s="30"/>
      <c r="G1073" s="43"/>
      <c r="H1073" s="43"/>
      <c r="I1073" s="43"/>
      <c r="J1073" s="43"/>
      <c r="K1073" s="43"/>
      <c r="L1073" s="43"/>
      <c r="M1073" s="43"/>
      <c r="N1073" s="30"/>
      <c r="O1073" s="30"/>
      <c r="P1073" s="30"/>
      <c r="Q1073" s="30"/>
      <c r="R1073" s="30"/>
      <c r="S1073" s="30"/>
      <c r="T1073" s="30"/>
    </row>
    <row r="1074" spans="3:20" x14ac:dyDescent="0.3">
      <c r="C1074" s="30"/>
      <c r="D1074" s="30"/>
      <c r="E1074" s="30"/>
      <c r="F1074" s="30"/>
      <c r="G1074" s="43"/>
      <c r="H1074" s="43"/>
      <c r="I1074" s="43"/>
      <c r="J1074" s="43"/>
      <c r="K1074" s="43"/>
      <c r="L1074" s="43"/>
      <c r="M1074" s="43"/>
      <c r="N1074" s="30"/>
      <c r="O1074" s="30"/>
      <c r="P1074" s="30"/>
      <c r="Q1074" s="30"/>
      <c r="R1074" s="30"/>
      <c r="S1074" s="30"/>
      <c r="T1074" s="30"/>
    </row>
    <row r="1075" spans="3:20" x14ac:dyDescent="0.3">
      <c r="C1075" s="30"/>
      <c r="D1075" s="30"/>
      <c r="E1075" s="30"/>
      <c r="F1075" s="30"/>
      <c r="G1075" s="43"/>
      <c r="H1075" s="43"/>
      <c r="I1075" s="43"/>
      <c r="J1075" s="43"/>
      <c r="K1075" s="43"/>
      <c r="L1075" s="43"/>
      <c r="M1075" s="43"/>
      <c r="N1075" s="30"/>
      <c r="O1075" s="30"/>
      <c r="P1075" s="30"/>
      <c r="Q1075" s="30"/>
      <c r="R1075" s="30"/>
      <c r="S1075" s="30"/>
      <c r="T1075" s="30"/>
    </row>
    <row r="1076" spans="3:20" x14ac:dyDescent="0.3">
      <c r="C1076" s="30"/>
      <c r="D1076" s="30"/>
      <c r="E1076" s="30"/>
      <c r="F1076" s="30"/>
      <c r="G1076" s="43"/>
      <c r="H1076" s="43"/>
      <c r="I1076" s="43"/>
      <c r="J1076" s="43"/>
      <c r="K1076" s="43"/>
      <c r="L1076" s="43"/>
      <c r="M1076" s="43"/>
      <c r="N1076" s="30"/>
      <c r="O1076" s="30"/>
      <c r="P1076" s="30"/>
      <c r="Q1076" s="30"/>
      <c r="R1076" s="30"/>
      <c r="S1076" s="30"/>
      <c r="T1076" s="30"/>
    </row>
    <row r="1077" spans="3:20" x14ac:dyDescent="0.3">
      <c r="C1077" s="30"/>
      <c r="D1077" s="30"/>
      <c r="E1077" s="30"/>
      <c r="F1077" s="30"/>
      <c r="G1077" s="43"/>
      <c r="H1077" s="43"/>
      <c r="I1077" s="43"/>
      <c r="J1077" s="43"/>
      <c r="K1077" s="43"/>
      <c r="L1077" s="43"/>
      <c r="M1077" s="43"/>
      <c r="N1077" s="30"/>
      <c r="O1077" s="30"/>
      <c r="P1077" s="30"/>
      <c r="Q1077" s="30"/>
      <c r="R1077" s="30"/>
      <c r="S1077" s="30"/>
      <c r="T1077" s="30"/>
    </row>
    <row r="1078" spans="3:20" x14ac:dyDescent="0.3">
      <c r="C1078" s="30"/>
      <c r="D1078" s="30"/>
      <c r="E1078" s="30"/>
      <c r="F1078" s="30"/>
      <c r="G1078" s="43"/>
      <c r="H1078" s="43"/>
      <c r="I1078" s="43"/>
      <c r="J1078" s="43"/>
      <c r="K1078" s="43"/>
      <c r="L1078" s="43"/>
      <c r="M1078" s="43"/>
      <c r="N1078" s="30"/>
      <c r="O1078" s="30"/>
      <c r="P1078" s="30"/>
      <c r="Q1078" s="30"/>
      <c r="R1078" s="30"/>
      <c r="S1078" s="30"/>
      <c r="T1078" s="30"/>
    </row>
    <row r="1079" spans="3:20" x14ac:dyDescent="0.3">
      <c r="C1079" s="30"/>
      <c r="D1079" s="30"/>
      <c r="E1079" s="30"/>
      <c r="F1079" s="30"/>
      <c r="G1079" s="43"/>
      <c r="H1079" s="43"/>
      <c r="I1079" s="43"/>
      <c r="J1079" s="43"/>
      <c r="K1079" s="43"/>
      <c r="L1079" s="43"/>
      <c r="M1079" s="43"/>
      <c r="N1079" s="30"/>
      <c r="O1079" s="30"/>
      <c r="P1079" s="30"/>
      <c r="Q1079" s="30"/>
      <c r="R1079" s="30"/>
      <c r="S1079" s="30"/>
      <c r="T1079" s="30"/>
    </row>
    <row r="1080" spans="3:20" x14ac:dyDescent="0.3">
      <c r="C1080" s="30"/>
      <c r="D1080" s="30"/>
      <c r="E1080" s="30"/>
      <c r="F1080" s="30"/>
      <c r="G1080" s="43"/>
      <c r="H1080" s="43"/>
      <c r="I1080" s="43"/>
      <c r="J1080" s="43"/>
      <c r="K1080" s="43"/>
      <c r="L1080" s="43"/>
      <c r="M1080" s="43"/>
      <c r="N1080" s="30"/>
      <c r="O1080" s="30"/>
      <c r="P1080" s="30"/>
      <c r="Q1080" s="30"/>
      <c r="R1080" s="30"/>
      <c r="S1080" s="30"/>
      <c r="T1080" s="30"/>
    </row>
    <row r="1081" spans="3:20" x14ac:dyDescent="0.3">
      <c r="C1081" s="30"/>
      <c r="D1081" s="30"/>
      <c r="E1081" s="30"/>
      <c r="F1081" s="30"/>
      <c r="G1081" s="43"/>
      <c r="H1081" s="43"/>
      <c r="I1081" s="43"/>
      <c r="J1081" s="43"/>
      <c r="K1081" s="43"/>
      <c r="L1081" s="43"/>
      <c r="M1081" s="43"/>
      <c r="N1081" s="30"/>
      <c r="O1081" s="30"/>
      <c r="P1081" s="30"/>
      <c r="Q1081" s="30"/>
      <c r="R1081" s="30"/>
      <c r="S1081" s="30"/>
      <c r="T1081" s="30"/>
    </row>
    <row r="1082" spans="3:20" x14ac:dyDescent="0.3">
      <c r="C1082" s="30"/>
      <c r="D1082" s="30"/>
      <c r="E1082" s="30"/>
      <c r="F1082" s="30"/>
      <c r="G1082" s="43"/>
      <c r="H1082" s="43"/>
      <c r="I1082" s="43"/>
      <c r="J1082" s="43"/>
      <c r="K1082" s="43"/>
      <c r="L1082" s="43"/>
      <c r="M1082" s="43"/>
      <c r="N1082" s="30"/>
      <c r="O1082" s="30"/>
      <c r="P1082" s="30"/>
      <c r="Q1082" s="30"/>
      <c r="R1082" s="30"/>
      <c r="S1082" s="30"/>
      <c r="T1082" s="30"/>
    </row>
    <row r="1083" spans="3:20" x14ac:dyDescent="0.3">
      <c r="C1083" s="30"/>
      <c r="D1083" s="30"/>
      <c r="E1083" s="30"/>
      <c r="F1083" s="30"/>
      <c r="G1083" s="43"/>
      <c r="H1083" s="43"/>
      <c r="I1083" s="43"/>
      <c r="J1083" s="43"/>
      <c r="K1083" s="43"/>
      <c r="L1083" s="43"/>
      <c r="M1083" s="43"/>
      <c r="N1083" s="30"/>
      <c r="O1083" s="30"/>
      <c r="P1083" s="30"/>
      <c r="Q1083" s="30"/>
      <c r="R1083" s="30"/>
      <c r="S1083" s="30"/>
      <c r="T1083" s="30"/>
    </row>
    <row r="1084" spans="3:20" x14ac:dyDescent="0.3">
      <c r="C1084" s="30"/>
      <c r="D1084" s="30"/>
      <c r="E1084" s="30"/>
      <c r="F1084" s="30"/>
      <c r="G1084" s="43"/>
      <c r="H1084" s="43"/>
      <c r="I1084" s="43"/>
      <c r="J1084" s="43"/>
      <c r="K1084" s="43"/>
      <c r="L1084" s="43"/>
      <c r="M1084" s="43"/>
      <c r="N1084" s="30"/>
      <c r="O1084" s="30"/>
      <c r="P1084" s="30"/>
      <c r="Q1084" s="30"/>
      <c r="R1084" s="30"/>
      <c r="S1084" s="30"/>
      <c r="T1084" s="30"/>
    </row>
    <row r="1085" spans="3:20" x14ac:dyDescent="0.3">
      <c r="C1085" s="30"/>
      <c r="D1085" s="30"/>
      <c r="E1085" s="30"/>
      <c r="F1085" s="30"/>
      <c r="G1085" s="43"/>
      <c r="H1085" s="43"/>
      <c r="I1085" s="43"/>
      <c r="J1085" s="43"/>
      <c r="K1085" s="43"/>
      <c r="L1085" s="43"/>
      <c r="M1085" s="43"/>
      <c r="N1085" s="30"/>
      <c r="O1085" s="30"/>
      <c r="P1085" s="30"/>
      <c r="Q1085" s="30"/>
      <c r="R1085" s="30"/>
      <c r="S1085" s="30"/>
      <c r="T1085" s="30"/>
    </row>
    <row r="1086" spans="3:20" x14ac:dyDescent="0.3">
      <c r="C1086" s="30"/>
      <c r="D1086" s="30"/>
      <c r="E1086" s="30"/>
      <c r="F1086" s="30"/>
      <c r="G1086" s="43"/>
      <c r="H1086" s="43"/>
      <c r="I1086" s="43"/>
      <c r="J1086" s="43"/>
      <c r="K1086" s="43"/>
      <c r="L1086" s="43"/>
      <c r="M1086" s="43"/>
      <c r="N1086" s="30"/>
      <c r="O1086" s="30"/>
      <c r="P1086" s="30"/>
      <c r="Q1086" s="30"/>
      <c r="R1086" s="30"/>
      <c r="S1086" s="30"/>
      <c r="T1086" s="30"/>
    </row>
    <row r="1087" spans="3:20" x14ac:dyDescent="0.3">
      <c r="C1087" s="30"/>
      <c r="D1087" s="30"/>
      <c r="E1087" s="30"/>
      <c r="F1087" s="30"/>
      <c r="G1087" s="43"/>
      <c r="H1087" s="43"/>
      <c r="I1087" s="43"/>
      <c r="J1087" s="43"/>
      <c r="K1087" s="43"/>
      <c r="L1087" s="43"/>
      <c r="M1087" s="43"/>
      <c r="N1087" s="30"/>
      <c r="O1087" s="30"/>
      <c r="P1087" s="30"/>
      <c r="Q1087" s="30"/>
      <c r="R1087" s="30"/>
      <c r="S1087" s="30"/>
      <c r="T1087" s="30"/>
    </row>
    <row r="1088" spans="3:20" x14ac:dyDescent="0.3">
      <c r="C1088" s="30"/>
      <c r="D1088" s="30"/>
      <c r="E1088" s="30"/>
      <c r="F1088" s="30"/>
      <c r="G1088" s="43"/>
      <c r="H1088" s="43"/>
      <c r="I1088" s="43"/>
      <c r="J1088" s="43"/>
      <c r="K1088" s="43"/>
      <c r="L1088" s="43"/>
      <c r="M1088" s="43"/>
      <c r="N1088" s="30"/>
      <c r="O1088" s="30"/>
      <c r="P1088" s="30"/>
      <c r="Q1088" s="30"/>
      <c r="R1088" s="30"/>
      <c r="S1088" s="30"/>
      <c r="T1088" s="30"/>
    </row>
    <row r="1089" spans="3:20" x14ac:dyDescent="0.3">
      <c r="C1089" s="30"/>
      <c r="D1089" s="30"/>
      <c r="E1089" s="30"/>
      <c r="F1089" s="30"/>
      <c r="G1089" s="43"/>
      <c r="H1089" s="43"/>
      <c r="I1089" s="43"/>
      <c r="J1089" s="43"/>
      <c r="K1089" s="43"/>
      <c r="L1089" s="43"/>
      <c r="M1089" s="43"/>
      <c r="N1089" s="30"/>
      <c r="O1089" s="30"/>
      <c r="P1089" s="30"/>
      <c r="Q1089" s="30"/>
      <c r="R1089" s="30"/>
      <c r="S1089" s="30"/>
      <c r="T1089" s="30"/>
    </row>
    <row r="1090" spans="3:20" x14ac:dyDescent="0.3">
      <c r="C1090" s="30"/>
      <c r="D1090" s="30"/>
      <c r="E1090" s="30"/>
      <c r="F1090" s="30"/>
      <c r="G1090" s="43"/>
      <c r="H1090" s="43"/>
      <c r="I1090" s="43"/>
      <c r="J1090" s="43"/>
      <c r="K1090" s="43"/>
      <c r="L1090" s="43"/>
      <c r="M1090" s="43"/>
      <c r="N1090" s="30"/>
      <c r="O1090" s="30"/>
      <c r="P1090" s="30"/>
      <c r="Q1090" s="30"/>
      <c r="R1090" s="30"/>
      <c r="S1090" s="30"/>
      <c r="T1090" s="30"/>
    </row>
    <row r="1091" spans="3:20" x14ac:dyDescent="0.3">
      <c r="C1091" s="30"/>
      <c r="D1091" s="30"/>
      <c r="E1091" s="30"/>
      <c r="F1091" s="30"/>
      <c r="G1091" s="43"/>
      <c r="H1091" s="43"/>
      <c r="I1091" s="43"/>
      <c r="J1091" s="43"/>
      <c r="K1091" s="43"/>
      <c r="L1091" s="43"/>
      <c r="M1091" s="43"/>
      <c r="N1091" s="30"/>
      <c r="O1091" s="30"/>
      <c r="P1091" s="30"/>
      <c r="Q1091" s="30"/>
      <c r="R1091" s="30"/>
      <c r="S1091" s="30"/>
      <c r="T1091" s="30"/>
    </row>
    <row r="1092" spans="3:20" x14ac:dyDescent="0.3">
      <c r="C1092" s="30"/>
      <c r="D1092" s="30"/>
      <c r="E1092" s="30"/>
      <c r="F1092" s="30"/>
      <c r="G1092" s="43"/>
      <c r="H1092" s="43"/>
      <c r="I1092" s="43"/>
      <c r="J1092" s="43"/>
      <c r="K1092" s="43"/>
      <c r="L1092" s="43"/>
      <c r="M1092" s="43"/>
      <c r="N1092" s="30"/>
      <c r="O1092" s="30"/>
      <c r="P1092" s="30"/>
      <c r="Q1092" s="30"/>
      <c r="R1092" s="30"/>
      <c r="S1092" s="30"/>
      <c r="T1092" s="30"/>
    </row>
    <row r="1093" spans="3:20" x14ac:dyDescent="0.3">
      <c r="C1093" s="30"/>
      <c r="D1093" s="30"/>
      <c r="E1093" s="30"/>
      <c r="F1093" s="30"/>
      <c r="G1093" s="43"/>
      <c r="H1093" s="43"/>
      <c r="I1093" s="43"/>
      <c r="J1093" s="43"/>
      <c r="K1093" s="43"/>
      <c r="L1093" s="43"/>
      <c r="M1093" s="43"/>
      <c r="N1093" s="30"/>
      <c r="O1093" s="30"/>
      <c r="P1093" s="30"/>
      <c r="Q1093" s="30"/>
      <c r="R1093" s="30"/>
      <c r="S1093" s="30"/>
      <c r="T1093" s="30"/>
    </row>
    <row r="1094" spans="3:20" x14ac:dyDescent="0.3">
      <c r="C1094" s="30"/>
      <c r="D1094" s="30"/>
      <c r="E1094" s="30"/>
      <c r="F1094" s="30"/>
      <c r="G1094" s="43"/>
      <c r="H1094" s="43"/>
      <c r="I1094" s="43"/>
      <c r="J1094" s="43"/>
      <c r="K1094" s="43"/>
      <c r="L1094" s="43"/>
      <c r="M1094" s="43"/>
      <c r="N1094" s="30"/>
      <c r="O1094" s="30"/>
      <c r="P1094" s="30"/>
      <c r="Q1094" s="30"/>
      <c r="R1094" s="30"/>
      <c r="S1094" s="30"/>
      <c r="T1094" s="30"/>
    </row>
    <row r="1095" spans="3:20" x14ac:dyDescent="0.3">
      <c r="C1095" s="30"/>
      <c r="D1095" s="30"/>
      <c r="E1095" s="30"/>
      <c r="F1095" s="30"/>
      <c r="G1095" s="43"/>
      <c r="H1095" s="43"/>
      <c r="I1095" s="43"/>
      <c r="J1095" s="43"/>
      <c r="K1095" s="43"/>
      <c r="L1095" s="43"/>
      <c r="M1095" s="43"/>
      <c r="N1095" s="30"/>
      <c r="O1095" s="30"/>
      <c r="P1095" s="30"/>
      <c r="Q1095" s="30"/>
      <c r="R1095" s="30"/>
      <c r="S1095" s="30"/>
      <c r="T1095" s="30"/>
    </row>
    <row r="1096" spans="3:20" x14ac:dyDescent="0.3">
      <c r="C1096" s="30"/>
      <c r="D1096" s="30"/>
      <c r="E1096" s="30"/>
      <c r="F1096" s="30"/>
      <c r="G1096" s="43"/>
      <c r="H1096" s="43"/>
      <c r="I1096" s="43"/>
      <c r="J1096" s="43"/>
      <c r="K1096" s="43"/>
      <c r="L1096" s="43"/>
      <c r="M1096" s="43"/>
      <c r="N1096" s="30"/>
      <c r="O1096" s="30"/>
      <c r="P1096" s="30"/>
      <c r="Q1096" s="30"/>
      <c r="R1096" s="30"/>
      <c r="S1096" s="30"/>
      <c r="T1096" s="30"/>
    </row>
    <row r="1097" spans="3:20" x14ac:dyDescent="0.3">
      <c r="C1097" s="30"/>
      <c r="D1097" s="30"/>
      <c r="E1097" s="30"/>
      <c r="F1097" s="30"/>
      <c r="G1097" s="43"/>
      <c r="H1097" s="43"/>
      <c r="I1097" s="43"/>
      <c r="J1097" s="43"/>
      <c r="K1097" s="43"/>
      <c r="L1097" s="43"/>
      <c r="M1097" s="43"/>
      <c r="N1097" s="30"/>
      <c r="O1097" s="30"/>
      <c r="P1097" s="30"/>
      <c r="Q1097" s="30"/>
      <c r="R1097" s="30"/>
      <c r="S1097" s="30"/>
      <c r="T1097" s="30"/>
    </row>
    <row r="1098" spans="3:20" x14ac:dyDescent="0.3">
      <c r="C1098" s="30"/>
      <c r="D1098" s="30"/>
      <c r="E1098" s="30"/>
      <c r="F1098" s="30"/>
      <c r="G1098" s="43"/>
      <c r="H1098" s="43"/>
      <c r="I1098" s="43"/>
      <c r="J1098" s="43"/>
      <c r="K1098" s="43"/>
      <c r="L1098" s="43"/>
      <c r="M1098" s="43"/>
      <c r="N1098" s="30"/>
      <c r="O1098" s="30"/>
      <c r="P1098" s="30"/>
      <c r="Q1098" s="30"/>
      <c r="R1098" s="30"/>
      <c r="S1098" s="30"/>
      <c r="T1098" s="30"/>
    </row>
    <row r="1099" spans="3:20" x14ac:dyDescent="0.3">
      <c r="C1099" s="30"/>
      <c r="D1099" s="30"/>
      <c r="E1099" s="30"/>
      <c r="F1099" s="30"/>
      <c r="G1099" s="43"/>
      <c r="H1099" s="43"/>
      <c r="I1099" s="43"/>
      <c r="J1099" s="43"/>
      <c r="K1099" s="43"/>
      <c r="L1099" s="43"/>
      <c r="M1099" s="43"/>
      <c r="N1099" s="30"/>
      <c r="O1099" s="30"/>
      <c r="P1099" s="30"/>
      <c r="Q1099" s="30"/>
      <c r="R1099" s="30"/>
      <c r="S1099" s="30"/>
      <c r="T1099" s="30"/>
    </row>
    <row r="1100" spans="3:20" x14ac:dyDescent="0.3">
      <c r="C1100" s="30"/>
      <c r="D1100" s="30"/>
      <c r="E1100" s="30"/>
      <c r="F1100" s="30"/>
      <c r="G1100" s="43"/>
      <c r="H1100" s="43"/>
      <c r="I1100" s="43"/>
      <c r="J1100" s="43"/>
      <c r="K1100" s="43"/>
      <c r="L1100" s="43"/>
      <c r="M1100" s="43"/>
      <c r="N1100" s="30"/>
      <c r="O1100" s="30"/>
      <c r="P1100" s="30"/>
      <c r="Q1100" s="30"/>
      <c r="R1100" s="30"/>
      <c r="S1100" s="30"/>
      <c r="T1100" s="30"/>
    </row>
    <row r="1101" spans="3:20" x14ac:dyDescent="0.3">
      <c r="C1101" s="30"/>
      <c r="D1101" s="30"/>
      <c r="E1101" s="30"/>
      <c r="F1101" s="30"/>
      <c r="G1101" s="43"/>
      <c r="H1101" s="43"/>
      <c r="I1101" s="43"/>
      <c r="J1101" s="43"/>
      <c r="K1101" s="43"/>
      <c r="L1101" s="43"/>
      <c r="M1101" s="43"/>
      <c r="N1101" s="30"/>
      <c r="O1101" s="30"/>
      <c r="P1101" s="30"/>
      <c r="Q1101" s="30"/>
      <c r="R1101" s="30"/>
      <c r="S1101" s="30"/>
      <c r="T1101" s="30"/>
    </row>
    <row r="1102" spans="3:20" x14ac:dyDescent="0.3">
      <c r="C1102" s="30"/>
      <c r="D1102" s="30"/>
      <c r="E1102" s="30"/>
      <c r="F1102" s="30"/>
      <c r="G1102" s="43"/>
      <c r="H1102" s="43"/>
      <c r="I1102" s="43"/>
      <c r="J1102" s="43"/>
      <c r="K1102" s="43"/>
      <c r="L1102" s="43"/>
      <c r="M1102" s="43"/>
      <c r="N1102" s="30"/>
      <c r="O1102" s="30"/>
      <c r="P1102" s="30"/>
      <c r="Q1102" s="30"/>
      <c r="R1102" s="30"/>
      <c r="S1102" s="30"/>
      <c r="T1102" s="30"/>
    </row>
    <row r="1103" spans="3:20" x14ac:dyDescent="0.3">
      <c r="C1103" s="30"/>
      <c r="D1103" s="30"/>
      <c r="E1103" s="30"/>
      <c r="F1103" s="30"/>
      <c r="G1103" s="43"/>
      <c r="H1103" s="43"/>
      <c r="I1103" s="43"/>
      <c r="J1103" s="43"/>
      <c r="K1103" s="43"/>
      <c r="L1103" s="43"/>
      <c r="M1103" s="43"/>
      <c r="N1103" s="30"/>
      <c r="O1103" s="30"/>
      <c r="P1103" s="30"/>
      <c r="Q1103" s="30"/>
      <c r="R1103" s="30"/>
      <c r="S1103" s="30"/>
      <c r="T1103" s="30"/>
    </row>
    <row r="1104" spans="3:20" x14ac:dyDescent="0.3">
      <c r="C1104" s="30"/>
      <c r="D1104" s="30"/>
      <c r="E1104" s="30"/>
      <c r="F1104" s="30"/>
      <c r="G1104" s="43"/>
      <c r="H1104" s="43"/>
      <c r="I1104" s="43"/>
      <c r="J1104" s="43"/>
      <c r="K1104" s="43"/>
      <c r="L1104" s="43"/>
      <c r="M1104" s="43"/>
      <c r="N1104" s="30"/>
      <c r="O1104" s="30"/>
      <c r="P1104" s="30"/>
      <c r="Q1104" s="30"/>
      <c r="R1104" s="30"/>
      <c r="S1104" s="30"/>
      <c r="T1104" s="30"/>
    </row>
    <row r="1105" spans="3:20" x14ac:dyDescent="0.3">
      <c r="C1105" s="30"/>
      <c r="D1105" s="30"/>
      <c r="E1105" s="30"/>
      <c r="F1105" s="30"/>
      <c r="G1105" s="43"/>
      <c r="H1105" s="43"/>
      <c r="I1105" s="43"/>
      <c r="J1105" s="43"/>
      <c r="K1105" s="43"/>
      <c r="L1105" s="43"/>
      <c r="M1105" s="43"/>
      <c r="N1105" s="30"/>
      <c r="O1105" s="30"/>
      <c r="P1105" s="30"/>
      <c r="Q1105" s="30"/>
      <c r="R1105" s="30"/>
      <c r="S1105" s="30"/>
      <c r="T1105" s="30"/>
    </row>
    <row r="1106" spans="3:20" x14ac:dyDescent="0.3">
      <c r="C1106" s="30"/>
      <c r="D1106" s="30"/>
      <c r="E1106" s="30"/>
      <c r="F1106" s="30"/>
      <c r="G1106" s="43"/>
      <c r="H1106" s="43"/>
      <c r="I1106" s="43"/>
      <c r="J1106" s="43"/>
      <c r="K1106" s="43"/>
      <c r="L1106" s="43"/>
      <c r="M1106" s="43"/>
      <c r="N1106" s="30"/>
      <c r="O1106" s="30"/>
      <c r="P1106" s="30"/>
      <c r="Q1106" s="30"/>
      <c r="R1106" s="30"/>
      <c r="S1106" s="30"/>
      <c r="T1106" s="30"/>
    </row>
    <row r="1107" spans="3:20" x14ac:dyDescent="0.3">
      <c r="C1107" s="30"/>
      <c r="D1107" s="30"/>
      <c r="E1107" s="30"/>
      <c r="F1107" s="30"/>
      <c r="G1107" s="43"/>
      <c r="H1107" s="43"/>
      <c r="I1107" s="43"/>
      <c r="J1107" s="43"/>
      <c r="K1107" s="43"/>
      <c r="L1107" s="43"/>
      <c r="M1107" s="43"/>
      <c r="N1107" s="30"/>
      <c r="O1107" s="30"/>
      <c r="P1107" s="30"/>
      <c r="Q1107" s="30"/>
      <c r="R1107" s="30"/>
      <c r="S1107" s="30"/>
      <c r="T1107" s="30"/>
    </row>
    <row r="1108" spans="3:20" x14ac:dyDescent="0.3">
      <c r="C1108" s="30"/>
      <c r="D1108" s="30"/>
      <c r="E1108" s="30"/>
      <c r="F1108" s="30"/>
      <c r="G1108" s="43"/>
      <c r="H1108" s="43"/>
      <c r="I1108" s="43"/>
      <c r="J1108" s="43"/>
      <c r="K1108" s="43"/>
      <c r="L1108" s="43"/>
      <c r="M1108" s="43"/>
      <c r="N1108" s="30"/>
      <c r="O1108" s="30"/>
      <c r="P1108" s="30"/>
      <c r="Q1108" s="30"/>
      <c r="R1108" s="30"/>
      <c r="S1108" s="30"/>
      <c r="T1108" s="30"/>
    </row>
    <row r="1109" spans="3:20" x14ac:dyDescent="0.3">
      <c r="C1109" s="30"/>
      <c r="D1109" s="30"/>
      <c r="E1109" s="30"/>
      <c r="F1109" s="30"/>
      <c r="G1109" s="43"/>
      <c r="H1109" s="43"/>
      <c r="I1109" s="43"/>
      <c r="J1109" s="43"/>
      <c r="K1109" s="43"/>
      <c r="L1109" s="43"/>
      <c r="M1109" s="43"/>
      <c r="N1109" s="30"/>
      <c r="O1109" s="30"/>
      <c r="P1109" s="30"/>
      <c r="Q1109" s="30"/>
      <c r="R1109" s="30"/>
      <c r="S1109" s="30"/>
      <c r="T1109" s="30"/>
    </row>
    <row r="1110" spans="3:20" x14ac:dyDescent="0.3">
      <c r="C1110" s="30"/>
      <c r="D1110" s="30"/>
      <c r="E1110" s="30"/>
      <c r="F1110" s="30"/>
      <c r="G1110" s="43"/>
      <c r="H1110" s="43"/>
      <c r="I1110" s="43"/>
      <c r="J1110" s="43"/>
      <c r="K1110" s="43"/>
      <c r="L1110" s="43"/>
      <c r="M1110" s="43"/>
      <c r="N1110" s="30"/>
      <c r="O1110" s="30"/>
      <c r="P1110" s="30"/>
      <c r="Q1110" s="30"/>
      <c r="R1110" s="30"/>
      <c r="S1110" s="30"/>
      <c r="T1110" s="30"/>
    </row>
    <row r="1111" spans="3:20" x14ac:dyDescent="0.3">
      <c r="C1111" s="30"/>
      <c r="D1111" s="30"/>
      <c r="E1111" s="30"/>
      <c r="F1111" s="30"/>
      <c r="G1111" s="43"/>
      <c r="H1111" s="43"/>
      <c r="I1111" s="43"/>
      <c r="J1111" s="43"/>
      <c r="K1111" s="43"/>
      <c r="L1111" s="43"/>
      <c r="M1111" s="43"/>
      <c r="N1111" s="30"/>
      <c r="O1111" s="30"/>
      <c r="P1111" s="30"/>
      <c r="Q1111" s="30"/>
      <c r="R1111" s="30"/>
      <c r="S1111" s="30"/>
      <c r="T1111" s="30"/>
    </row>
    <row r="1112" spans="3:20" x14ac:dyDescent="0.3">
      <c r="C1112" s="30"/>
      <c r="D1112" s="30"/>
      <c r="E1112" s="30"/>
      <c r="F1112" s="30"/>
      <c r="G1112" s="43"/>
      <c r="H1112" s="43"/>
      <c r="I1112" s="43"/>
      <c r="J1112" s="43"/>
      <c r="K1112" s="43"/>
      <c r="L1112" s="43"/>
      <c r="M1112" s="43"/>
      <c r="N1112" s="30"/>
      <c r="O1112" s="30"/>
      <c r="P1112" s="30"/>
      <c r="Q1112" s="30"/>
      <c r="R1112" s="30"/>
      <c r="S1112" s="30"/>
      <c r="T1112" s="30"/>
    </row>
    <row r="1113" spans="3:20" x14ac:dyDescent="0.3">
      <c r="C1113" s="30"/>
      <c r="D1113" s="30"/>
      <c r="E1113" s="30"/>
      <c r="F1113" s="30"/>
      <c r="G1113" s="43"/>
      <c r="H1113" s="43"/>
      <c r="I1113" s="43"/>
      <c r="J1113" s="43"/>
      <c r="K1113" s="43"/>
      <c r="L1113" s="43"/>
      <c r="M1113" s="43"/>
      <c r="N1113" s="30"/>
      <c r="O1113" s="30"/>
      <c r="P1113" s="30"/>
      <c r="Q1113" s="30"/>
      <c r="R1113" s="30"/>
      <c r="S1113" s="30"/>
      <c r="T1113" s="30"/>
    </row>
    <row r="1114" spans="3:20" x14ac:dyDescent="0.3">
      <c r="C1114" s="30"/>
      <c r="D1114" s="30"/>
      <c r="E1114" s="30"/>
      <c r="F1114" s="30"/>
      <c r="G1114" s="43"/>
      <c r="H1114" s="43"/>
      <c r="I1114" s="43"/>
      <c r="J1114" s="43"/>
      <c r="K1114" s="43"/>
      <c r="L1114" s="43"/>
      <c r="M1114" s="43"/>
      <c r="N1114" s="30"/>
      <c r="O1114" s="30"/>
      <c r="P1114" s="30"/>
      <c r="Q1114" s="30"/>
      <c r="R1114" s="30"/>
      <c r="S1114" s="30"/>
      <c r="T1114" s="30"/>
    </row>
    <row r="1115" spans="3:20" x14ac:dyDescent="0.3">
      <c r="C1115" s="30"/>
      <c r="D1115" s="30"/>
      <c r="E1115" s="30"/>
      <c r="F1115" s="30"/>
      <c r="G1115" s="43"/>
      <c r="H1115" s="43"/>
      <c r="I1115" s="43"/>
      <c r="J1115" s="43"/>
      <c r="K1115" s="43"/>
      <c r="L1115" s="43"/>
      <c r="M1115" s="43"/>
      <c r="N1115" s="30"/>
      <c r="O1115" s="30"/>
      <c r="P1115" s="30"/>
      <c r="Q1115" s="30"/>
      <c r="R1115" s="30"/>
      <c r="S1115" s="30"/>
      <c r="T1115" s="30"/>
    </row>
    <row r="1116" spans="3:20" x14ac:dyDescent="0.3">
      <c r="C1116" s="30"/>
      <c r="D1116" s="30"/>
      <c r="E1116" s="30"/>
      <c r="F1116" s="30"/>
      <c r="G1116" s="43"/>
      <c r="H1116" s="43"/>
      <c r="I1116" s="43"/>
      <c r="J1116" s="43"/>
      <c r="K1116" s="43"/>
      <c r="L1116" s="43"/>
      <c r="M1116" s="43"/>
      <c r="N1116" s="30"/>
      <c r="O1116" s="30"/>
      <c r="P1116" s="30"/>
      <c r="Q1116" s="30"/>
      <c r="R1116" s="30"/>
      <c r="S1116" s="30"/>
      <c r="T1116" s="30"/>
    </row>
    <row r="1117" spans="3:20" x14ac:dyDescent="0.3">
      <c r="C1117" s="30"/>
      <c r="D1117" s="30"/>
      <c r="E1117" s="30"/>
      <c r="F1117" s="30"/>
      <c r="G1117" s="43"/>
      <c r="H1117" s="43"/>
      <c r="I1117" s="43"/>
      <c r="J1117" s="43"/>
      <c r="K1117" s="43"/>
      <c r="L1117" s="43"/>
      <c r="M1117" s="43"/>
      <c r="N1117" s="30"/>
      <c r="O1117" s="30"/>
      <c r="P1117" s="30"/>
      <c r="Q1117" s="30"/>
      <c r="R1117" s="30"/>
      <c r="S1117" s="30"/>
      <c r="T1117" s="30"/>
    </row>
    <row r="1118" spans="3:20" x14ac:dyDescent="0.3">
      <c r="C1118" s="30"/>
      <c r="D1118" s="30"/>
      <c r="E1118" s="30"/>
      <c r="F1118" s="30"/>
      <c r="G1118" s="43"/>
      <c r="H1118" s="43"/>
      <c r="I1118" s="43"/>
      <c r="J1118" s="43"/>
      <c r="K1118" s="43"/>
      <c r="L1118" s="43"/>
      <c r="M1118" s="43"/>
      <c r="N1118" s="30"/>
      <c r="O1118" s="30"/>
      <c r="P1118" s="30"/>
      <c r="Q1118" s="30"/>
      <c r="R1118" s="30"/>
      <c r="S1118" s="30"/>
      <c r="T1118" s="30"/>
    </row>
    <row r="1119" spans="3:20" x14ac:dyDescent="0.3">
      <c r="C1119" s="30"/>
      <c r="D1119" s="30"/>
      <c r="E1119" s="30"/>
      <c r="F1119" s="30"/>
      <c r="G1119" s="43"/>
      <c r="H1119" s="43"/>
      <c r="I1119" s="43"/>
      <c r="J1119" s="43"/>
      <c r="K1119" s="43"/>
      <c r="L1119" s="43"/>
      <c r="M1119" s="43"/>
      <c r="N1119" s="30"/>
      <c r="O1119" s="30"/>
      <c r="P1119" s="30"/>
      <c r="Q1119" s="30"/>
      <c r="R1119" s="30"/>
      <c r="S1119" s="30"/>
      <c r="T1119" s="30"/>
    </row>
    <row r="1120" spans="3:20" x14ac:dyDescent="0.3">
      <c r="C1120" s="30"/>
      <c r="D1120" s="30"/>
      <c r="E1120" s="30"/>
      <c r="F1120" s="30"/>
      <c r="G1120" s="43"/>
      <c r="H1120" s="43"/>
      <c r="I1120" s="43"/>
      <c r="J1120" s="43"/>
      <c r="K1120" s="43"/>
      <c r="L1120" s="43"/>
      <c r="M1120" s="43"/>
      <c r="N1120" s="30"/>
      <c r="O1120" s="30"/>
      <c r="P1120" s="30"/>
      <c r="Q1120" s="30"/>
      <c r="R1120" s="30"/>
      <c r="S1120" s="30"/>
      <c r="T1120" s="30"/>
    </row>
    <row r="1121" spans="3:20" x14ac:dyDescent="0.3">
      <c r="C1121" s="30"/>
      <c r="D1121" s="30"/>
      <c r="E1121" s="30"/>
      <c r="F1121" s="30"/>
      <c r="G1121" s="43"/>
      <c r="H1121" s="43"/>
      <c r="I1121" s="43"/>
      <c r="J1121" s="43"/>
      <c r="K1121" s="43"/>
      <c r="L1121" s="43"/>
      <c r="M1121" s="43"/>
      <c r="N1121" s="30"/>
      <c r="O1121" s="30"/>
      <c r="P1121" s="30"/>
      <c r="Q1121" s="30"/>
      <c r="R1121" s="30"/>
      <c r="S1121" s="30"/>
      <c r="T1121" s="30"/>
    </row>
    <row r="1122" spans="3:20" x14ac:dyDescent="0.3">
      <c r="C1122" s="30"/>
      <c r="D1122" s="30"/>
      <c r="E1122" s="30"/>
      <c r="F1122" s="30"/>
      <c r="G1122" s="43"/>
      <c r="H1122" s="43"/>
      <c r="I1122" s="43"/>
      <c r="J1122" s="43"/>
      <c r="K1122" s="43"/>
      <c r="L1122" s="43"/>
      <c r="M1122" s="43"/>
      <c r="N1122" s="30"/>
      <c r="O1122" s="30"/>
      <c r="P1122" s="30"/>
      <c r="Q1122" s="30"/>
      <c r="R1122" s="30"/>
      <c r="S1122" s="30"/>
      <c r="T1122" s="30"/>
    </row>
    <row r="1123" spans="3:20" x14ac:dyDescent="0.3">
      <c r="C1123" s="30"/>
      <c r="D1123" s="30"/>
      <c r="E1123" s="30"/>
      <c r="F1123" s="30"/>
      <c r="G1123" s="43"/>
      <c r="H1123" s="43"/>
      <c r="I1123" s="43"/>
      <c r="J1123" s="43"/>
      <c r="K1123" s="43"/>
      <c r="L1123" s="43"/>
      <c r="M1123" s="43"/>
      <c r="N1123" s="30"/>
      <c r="O1123" s="30"/>
      <c r="P1123" s="30"/>
      <c r="Q1123" s="30"/>
      <c r="R1123" s="30"/>
      <c r="S1123" s="30"/>
      <c r="T1123" s="30"/>
    </row>
    <row r="1124" spans="3:20" x14ac:dyDescent="0.3">
      <c r="C1124" s="30"/>
      <c r="D1124" s="30"/>
      <c r="E1124" s="30"/>
      <c r="F1124" s="30"/>
      <c r="G1124" s="43"/>
      <c r="H1124" s="43"/>
      <c r="I1124" s="43"/>
      <c r="J1124" s="43"/>
      <c r="K1124" s="43"/>
      <c r="L1124" s="43"/>
      <c r="M1124" s="43"/>
      <c r="N1124" s="30"/>
      <c r="O1124" s="30"/>
      <c r="P1124" s="30"/>
      <c r="Q1124" s="30"/>
      <c r="R1124" s="30"/>
      <c r="S1124" s="30"/>
      <c r="T1124" s="30"/>
    </row>
    <row r="1125" spans="3:20" x14ac:dyDescent="0.3">
      <c r="C1125" s="30"/>
      <c r="D1125" s="30"/>
      <c r="E1125" s="30"/>
      <c r="F1125" s="30"/>
      <c r="G1125" s="43"/>
      <c r="H1125" s="43"/>
      <c r="I1125" s="43"/>
      <c r="J1125" s="43"/>
      <c r="K1125" s="43"/>
      <c r="L1125" s="43"/>
      <c r="M1125" s="43"/>
      <c r="N1125" s="30"/>
      <c r="O1125" s="30"/>
      <c r="P1125" s="30"/>
      <c r="Q1125" s="30"/>
      <c r="R1125" s="30"/>
      <c r="S1125" s="30"/>
      <c r="T1125" s="30"/>
    </row>
    <row r="1126" spans="3:20" x14ac:dyDescent="0.3">
      <c r="C1126" s="30"/>
      <c r="D1126" s="30"/>
      <c r="E1126" s="30"/>
      <c r="F1126" s="30"/>
      <c r="G1126" s="43"/>
      <c r="H1126" s="43"/>
      <c r="I1126" s="43"/>
      <c r="J1126" s="43"/>
      <c r="K1126" s="43"/>
      <c r="L1126" s="43"/>
      <c r="M1126" s="43"/>
      <c r="N1126" s="30"/>
      <c r="O1126" s="30"/>
      <c r="P1126" s="30"/>
      <c r="Q1126" s="30"/>
      <c r="R1126" s="30"/>
      <c r="S1126" s="30"/>
      <c r="T1126" s="30"/>
    </row>
    <row r="1127" spans="3:20" x14ac:dyDescent="0.3">
      <c r="C1127" s="30"/>
      <c r="D1127" s="30"/>
      <c r="E1127" s="30"/>
      <c r="F1127" s="30"/>
      <c r="G1127" s="43"/>
      <c r="H1127" s="43"/>
      <c r="I1127" s="43"/>
      <c r="J1127" s="43"/>
      <c r="K1127" s="43"/>
      <c r="L1127" s="43"/>
      <c r="M1127" s="43"/>
      <c r="N1127" s="30"/>
      <c r="O1127" s="30"/>
      <c r="P1127" s="30"/>
      <c r="Q1127" s="30"/>
      <c r="R1127" s="30"/>
      <c r="S1127" s="30"/>
      <c r="T1127" s="30"/>
    </row>
    <row r="1128" spans="3:20" x14ac:dyDescent="0.3">
      <c r="C1128" s="30"/>
      <c r="D1128" s="30"/>
      <c r="E1128" s="30"/>
      <c r="F1128" s="30"/>
      <c r="G1128" s="43"/>
      <c r="H1128" s="43"/>
      <c r="I1128" s="43"/>
      <c r="J1128" s="43"/>
      <c r="K1128" s="43"/>
      <c r="L1128" s="43"/>
      <c r="M1128" s="43"/>
      <c r="N1128" s="30"/>
      <c r="O1128" s="30"/>
      <c r="P1128" s="30"/>
      <c r="Q1128" s="30"/>
      <c r="R1128" s="30"/>
      <c r="S1128" s="30"/>
      <c r="T1128" s="30"/>
    </row>
    <row r="1129" spans="3:20" x14ac:dyDescent="0.3">
      <c r="C1129" s="30"/>
      <c r="D1129" s="30"/>
      <c r="E1129" s="30"/>
      <c r="F1129" s="30"/>
      <c r="G1129" s="43"/>
      <c r="H1129" s="43"/>
      <c r="I1129" s="43"/>
      <c r="J1129" s="43"/>
      <c r="K1129" s="43"/>
      <c r="L1129" s="43"/>
      <c r="M1129" s="43"/>
      <c r="N1129" s="30"/>
      <c r="O1129" s="30"/>
      <c r="P1129" s="30"/>
      <c r="Q1129" s="30"/>
      <c r="R1129" s="30"/>
      <c r="S1129" s="30"/>
      <c r="T1129" s="30"/>
    </row>
    <row r="1130" spans="3:20" x14ac:dyDescent="0.3">
      <c r="C1130" s="30"/>
      <c r="D1130" s="30"/>
      <c r="E1130" s="30"/>
      <c r="F1130" s="30"/>
      <c r="G1130" s="43"/>
      <c r="H1130" s="43"/>
      <c r="I1130" s="43"/>
      <c r="J1130" s="43"/>
      <c r="K1130" s="43"/>
      <c r="L1130" s="43"/>
      <c r="M1130" s="43"/>
      <c r="N1130" s="30"/>
      <c r="O1130" s="30"/>
      <c r="P1130" s="30"/>
      <c r="Q1130" s="30"/>
      <c r="R1130" s="30"/>
      <c r="S1130" s="30"/>
      <c r="T1130" s="30"/>
    </row>
    <row r="1131" spans="3:20" x14ac:dyDescent="0.3">
      <c r="C1131" s="30"/>
      <c r="D1131" s="30"/>
      <c r="E1131" s="30"/>
      <c r="F1131" s="30"/>
      <c r="G1131" s="43"/>
      <c r="H1131" s="43"/>
      <c r="I1131" s="43"/>
      <c r="J1131" s="43"/>
      <c r="K1131" s="43"/>
      <c r="L1131" s="43"/>
      <c r="M1131" s="43"/>
      <c r="N1131" s="30"/>
      <c r="O1131" s="30"/>
      <c r="P1131" s="30"/>
      <c r="Q1131" s="30"/>
      <c r="R1131" s="30"/>
      <c r="S1131" s="30"/>
      <c r="T1131" s="30"/>
    </row>
    <row r="1132" spans="3:20" x14ac:dyDescent="0.3">
      <c r="C1132" s="30"/>
      <c r="D1132" s="30"/>
      <c r="E1132" s="30"/>
      <c r="F1132" s="30"/>
      <c r="G1132" s="43"/>
      <c r="H1132" s="43"/>
      <c r="I1132" s="43"/>
      <c r="J1132" s="43"/>
      <c r="K1132" s="43"/>
      <c r="L1132" s="43"/>
      <c r="M1132" s="43"/>
      <c r="N1132" s="30"/>
      <c r="O1132" s="30"/>
      <c r="P1132" s="30"/>
      <c r="Q1132" s="30"/>
      <c r="R1132" s="30"/>
      <c r="S1132" s="30"/>
      <c r="T1132" s="30"/>
    </row>
    <row r="1133" spans="3:20" x14ac:dyDescent="0.3">
      <c r="C1133" s="30"/>
      <c r="D1133" s="30"/>
      <c r="E1133" s="30"/>
      <c r="F1133" s="30"/>
      <c r="G1133" s="43"/>
      <c r="H1133" s="43"/>
      <c r="I1133" s="43"/>
      <c r="J1133" s="43"/>
      <c r="K1133" s="43"/>
      <c r="L1133" s="43"/>
      <c r="M1133" s="43"/>
      <c r="N1133" s="30"/>
      <c r="O1133" s="30"/>
      <c r="P1133" s="30"/>
      <c r="Q1133" s="30"/>
      <c r="R1133" s="30"/>
      <c r="S1133" s="30"/>
      <c r="T1133" s="30"/>
    </row>
    <row r="1134" spans="3:20" x14ac:dyDescent="0.3">
      <c r="C1134" s="30"/>
      <c r="D1134" s="30"/>
      <c r="E1134" s="30"/>
      <c r="F1134" s="30"/>
      <c r="G1134" s="43"/>
      <c r="H1134" s="43"/>
      <c r="I1134" s="43"/>
      <c r="J1134" s="43"/>
      <c r="K1134" s="43"/>
      <c r="L1134" s="43"/>
      <c r="M1134" s="43"/>
      <c r="N1134" s="30"/>
      <c r="O1134" s="30"/>
      <c r="P1134" s="30"/>
      <c r="Q1134" s="30"/>
      <c r="R1134" s="30"/>
      <c r="S1134" s="30"/>
      <c r="T1134" s="30"/>
    </row>
    <row r="1135" spans="3:20" x14ac:dyDescent="0.3">
      <c r="C1135" s="30"/>
      <c r="D1135" s="30"/>
      <c r="E1135" s="30"/>
      <c r="F1135" s="30"/>
      <c r="G1135" s="43"/>
      <c r="H1135" s="43"/>
      <c r="I1135" s="43"/>
      <c r="J1135" s="43"/>
      <c r="K1135" s="43"/>
      <c r="L1135" s="43"/>
      <c r="M1135" s="43"/>
      <c r="N1135" s="30"/>
      <c r="O1135" s="30"/>
      <c r="P1135" s="30"/>
      <c r="Q1135" s="30"/>
      <c r="R1135" s="30"/>
      <c r="S1135" s="30"/>
      <c r="T1135" s="30"/>
    </row>
    <row r="1136" spans="3:20" x14ac:dyDescent="0.3">
      <c r="C1136" s="30"/>
      <c r="D1136" s="30"/>
      <c r="E1136" s="30"/>
      <c r="F1136" s="30"/>
      <c r="G1136" s="43"/>
      <c r="H1136" s="43"/>
      <c r="I1136" s="43"/>
      <c r="J1136" s="43"/>
      <c r="K1136" s="43"/>
      <c r="L1136" s="43"/>
      <c r="M1136" s="43"/>
      <c r="N1136" s="30"/>
      <c r="O1136" s="30"/>
      <c r="P1136" s="30"/>
      <c r="Q1136" s="30"/>
      <c r="R1136" s="30"/>
      <c r="S1136" s="30"/>
      <c r="T1136" s="30"/>
    </row>
    <row r="1137" spans="3:20" x14ac:dyDescent="0.3">
      <c r="C1137" s="30"/>
      <c r="D1137" s="30"/>
      <c r="E1137" s="30"/>
      <c r="F1137" s="30"/>
      <c r="G1137" s="43"/>
      <c r="H1137" s="43"/>
      <c r="I1137" s="43"/>
      <c r="J1137" s="43"/>
      <c r="K1137" s="43"/>
      <c r="L1137" s="43"/>
      <c r="M1137" s="43"/>
      <c r="N1137" s="30"/>
      <c r="O1137" s="30"/>
      <c r="P1137" s="30"/>
      <c r="Q1137" s="30"/>
      <c r="R1137" s="30"/>
      <c r="S1137" s="30"/>
      <c r="T1137" s="30"/>
    </row>
    <row r="1138" spans="3:20" x14ac:dyDescent="0.3">
      <c r="C1138" s="30"/>
      <c r="D1138" s="30"/>
      <c r="E1138" s="30"/>
      <c r="F1138" s="30"/>
      <c r="G1138" s="43"/>
      <c r="H1138" s="43"/>
      <c r="I1138" s="43"/>
      <c r="J1138" s="43"/>
      <c r="K1138" s="43"/>
      <c r="L1138" s="43"/>
      <c r="M1138" s="43"/>
      <c r="N1138" s="30"/>
      <c r="O1138" s="30"/>
      <c r="P1138" s="30"/>
      <c r="Q1138" s="30"/>
      <c r="R1138" s="30"/>
      <c r="S1138" s="30"/>
      <c r="T1138" s="30"/>
    </row>
    <row r="1139" spans="3:20" x14ac:dyDescent="0.3">
      <c r="C1139" s="30"/>
      <c r="D1139" s="30"/>
      <c r="E1139" s="30"/>
      <c r="F1139" s="30"/>
      <c r="G1139" s="43"/>
      <c r="H1139" s="43"/>
      <c r="I1139" s="43"/>
      <c r="J1139" s="43"/>
      <c r="K1139" s="43"/>
      <c r="L1139" s="43"/>
      <c r="M1139" s="43"/>
      <c r="N1139" s="30"/>
      <c r="O1139" s="30"/>
      <c r="P1139" s="30"/>
      <c r="Q1139" s="30"/>
      <c r="R1139" s="30"/>
      <c r="S1139" s="30"/>
      <c r="T1139" s="30"/>
    </row>
    <row r="1140" spans="3:20" x14ac:dyDescent="0.3">
      <c r="C1140" s="30"/>
      <c r="D1140" s="30"/>
      <c r="E1140" s="30"/>
      <c r="F1140" s="30"/>
      <c r="G1140" s="43"/>
      <c r="H1140" s="43"/>
      <c r="I1140" s="43"/>
      <c r="J1140" s="43"/>
      <c r="K1140" s="43"/>
      <c r="L1140" s="43"/>
      <c r="M1140" s="43"/>
      <c r="N1140" s="30"/>
      <c r="O1140" s="30"/>
      <c r="P1140" s="30"/>
      <c r="Q1140" s="30"/>
      <c r="R1140" s="30"/>
      <c r="S1140" s="30"/>
      <c r="T1140" s="30"/>
    </row>
    <row r="1141" spans="3:20" x14ac:dyDescent="0.3">
      <c r="C1141" s="30"/>
      <c r="D1141" s="30"/>
      <c r="E1141" s="30"/>
      <c r="F1141" s="30"/>
      <c r="G1141" s="43"/>
      <c r="H1141" s="43"/>
      <c r="I1141" s="43"/>
      <c r="J1141" s="43"/>
      <c r="K1141" s="43"/>
      <c r="L1141" s="43"/>
      <c r="M1141" s="43"/>
      <c r="N1141" s="30"/>
      <c r="O1141" s="30"/>
      <c r="P1141" s="30"/>
      <c r="Q1141" s="30"/>
      <c r="R1141" s="30"/>
      <c r="S1141" s="30"/>
      <c r="T1141" s="30"/>
    </row>
    <row r="1142" spans="3:20" x14ac:dyDescent="0.3">
      <c r="C1142" s="30"/>
      <c r="D1142" s="30"/>
      <c r="E1142" s="30"/>
      <c r="F1142" s="30"/>
      <c r="G1142" s="43"/>
      <c r="H1142" s="43"/>
      <c r="I1142" s="43"/>
      <c r="J1142" s="43"/>
      <c r="K1142" s="43"/>
      <c r="L1142" s="43"/>
      <c r="M1142" s="43"/>
      <c r="N1142" s="30"/>
      <c r="O1142" s="30"/>
      <c r="P1142" s="30"/>
      <c r="Q1142" s="30"/>
      <c r="R1142" s="30"/>
      <c r="S1142" s="30"/>
      <c r="T1142" s="30"/>
    </row>
    <row r="1143" spans="3:20" x14ac:dyDescent="0.3">
      <c r="C1143" s="30"/>
      <c r="D1143" s="30"/>
      <c r="E1143" s="30"/>
      <c r="F1143" s="30"/>
      <c r="G1143" s="43"/>
      <c r="H1143" s="43"/>
      <c r="I1143" s="43"/>
      <c r="J1143" s="43"/>
      <c r="K1143" s="43"/>
      <c r="L1143" s="43"/>
      <c r="M1143" s="43"/>
      <c r="N1143" s="30"/>
      <c r="O1143" s="30"/>
      <c r="P1143" s="30"/>
      <c r="Q1143" s="30"/>
      <c r="R1143" s="30"/>
      <c r="S1143" s="30"/>
      <c r="T1143" s="30"/>
    </row>
    <row r="1144" spans="3:20" x14ac:dyDescent="0.3">
      <c r="C1144" s="30"/>
      <c r="D1144" s="30"/>
      <c r="E1144" s="30"/>
      <c r="F1144" s="30"/>
      <c r="G1144" s="43"/>
      <c r="H1144" s="43"/>
      <c r="I1144" s="43"/>
      <c r="J1144" s="43"/>
      <c r="K1144" s="43"/>
      <c r="L1144" s="43"/>
      <c r="M1144" s="43"/>
      <c r="N1144" s="30"/>
      <c r="O1144" s="30"/>
      <c r="P1144" s="30"/>
      <c r="Q1144" s="30"/>
      <c r="R1144" s="30"/>
      <c r="S1144" s="30"/>
      <c r="T1144" s="30"/>
    </row>
    <row r="1145" spans="3:20" x14ac:dyDescent="0.3">
      <c r="C1145" s="30"/>
      <c r="D1145" s="30"/>
      <c r="E1145" s="30"/>
      <c r="F1145" s="30"/>
      <c r="G1145" s="43"/>
      <c r="H1145" s="43"/>
      <c r="I1145" s="43"/>
      <c r="J1145" s="43"/>
      <c r="K1145" s="43"/>
      <c r="L1145" s="43"/>
      <c r="M1145" s="43"/>
      <c r="N1145" s="30"/>
      <c r="O1145" s="30"/>
      <c r="P1145" s="30"/>
      <c r="Q1145" s="30"/>
      <c r="R1145" s="30"/>
      <c r="S1145" s="30"/>
      <c r="T1145" s="30"/>
    </row>
    <row r="1146" spans="3:20" x14ac:dyDescent="0.3">
      <c r="C1146" s="30"/>
      <c r="D1146" s="30"/>
      <c r="E1146" s="30"/>
      <c r="F1146" s="30"/>
      <c r="G1146" s="43"/>
      <c r="H1146" s="43"/>
      <c r="I1146" s="43"/>
      <c r="J1146" s="43"/>
      <c r="K1146" s="43"/>
      <c r="L1146" s="43"/>
      <c r="M1146" s="43"/>
      <c r="N1146" s="30"/>
      <c r="O1146" s="30"/>
      <c r="P1146" s="30"/>
      <c r="Q1146" s="30"/>
      <c r="R1146" s="30"/>
      <c r="S1146" s="30"/>
      <c r="T1146" s="30"/>
    </row>
    <row r="1147" spans="3:20" x14ac:dyDescent="0.3">
      <c r="C1147" s="30"/>
      <c r="D1147" s="30"/>
      <c r="E1147" s="30"/>
      <c r="F1147" s="30"/>
      <c r="G1147" s="43"/>
      <c r="H1147" s="43"/>
      <c r="I1147" s="43"/>
      <c r="J1147" s="43"/>
      <c r="K1147" s="43"/>
      <c r="L1147" s="43"/>
      <c r="M1147" s="43"/>
      <c r="N1147" s="30"/>
      <c r="O1147" s="30"/>
      <c r="P1147" s="30"/>
      <c r="Q1147" s="30"/>
      <c r="R1147" s="30"/>
      <c r="S1147" s="30"/>
      <c r="T1147" s="30"/>
    </row>
    <row r="1148" spans="3:20" x14ac:dyDescent="0.3">
      <c r="C1148" s="30"/>
      <c r="D1148" s="30"/>
      <c r="E1148" s="30"/>
      <c r="F1148" s="30"/>
      <c r="G1148" s="43"/>
      <c r="H1148" s="43"/>
      <c r="I1148" s="43"/>
      <c r="J1148" s="43"/>
      <c r="K1148" s="43"/>
      <c r="L1148" s="43"/>
      <c r="M1148" s="43"/>
      <c r="N1148" s="30"/>
      <c r="O1148" s="30"/>
      <c r="P1148" s="30"/>
      <c r="Q1148" s="30"/>
      <c r="R1148" s="30"/>
      <c r="S1148" s="30"/>
      <c r="T1148" s="30"/>
    </row>
    <row r="1149" spans="3:20" x14ac:dyDescent="0.3">
      <c r="C1149" s="30"/>
      <c r="D1149" s="30"/>
      <c r="E1149" s="30"/>
      <c r="F1149" s="30"/>
      <c r="G1149" s="43"/>
      <c r="H1149" s="43"/>
      <c r="I1149" s="43"/>
      <c r="J1149" s="43"/>
      <c r="K1149" s="43"/>
      <c r="L1149" s="43"/>
      <c r="M1149" s="43"/>
      <c r="N1149" s="30"/>
      <c r="O1149" s="30"/>
      <c r="P1149" s="30"/>
      <c r="Q1149" s="30"/>
      <c r="R1149" s="30"/>
      <c r="S1149" s="30"/>
      <c r="T1149" s="30"/>
    </row>
    <row r="1150" spans="3:20" x14ac:dyDescent="0.3">
      <c r="C1150" s="30"/>
      <c r="D1150" s="30"/>
      <c r="E1150" s="30"/>
      <c r="F1150" s="30"/>
      <c r="G1150" s="43"/>
      <c r="H1150" s="43"/>
      <c r="I1150" s="43"/>
      <c r="J1150" s="43"/>
      <c r="K1150" s="43"/>
      <c r="L1150" s="43"/>
      <c r="M1150" s="43"/>
      <c r="N1150" s="30"/>
      <c r="O1150" s="30"/>
      <c r="P1150" s="30"/>
      <c r="Q1150" s="30"/>
      <c r="R1150" s="30"/>
      <c r="S1150" s="30"/>
      <c r="T1150" s="30"/>
    </row>
    <row r="1151" spans="3:20" x14ac:dyDescent="0.3">
      <c r="C1151" s="30"/>
      <c r="D1151" s="30"/>
      <c r="E1151" s="30"/>
      <c r="F1151" s="30"/>
      <c r="G1151" s="43"/>
      <c r="H1151" s="43"/>
      <c r="I1151" s="43"/>
      <c r="J1151" s="43"/>
      <c r="K1151" s="43"/>
      <c r="L1151" s="43"/>
      <c r="M1151" s="43"/>
      <c r="N1151" s="30"/>
      <c r="O1151" s="30"/>
      <c r="P1151" s="30"/>
      <c r="Q1151" s="30"/>
      <c r="R1151" s="30"/>
      <c r="S1151" s="30"/>
      <c r="T1151" s="30"/>
    </row>
    <row r="1152" spans="3:20" x14ac:dyDescent="0.3">
      <c r="C1152" s="30"/>
      <c r="D1152" s="30"/>
      <c r="E1152" s="30"/>
      <c r="F1152" s="30"/>
      <c r="G1152" s="43"/>
      <c r="H1152" s="43"/>
      <c r="I1152" s="43"/>
      <c r="J1152" s="43"/>
      <c r="K1152" s="43"/>
      <c r="L1152" s="43"/>
      <c r="M1152" s="43"/>
      <c r="N1152" s="30"/>
      <c r="O1152" s="30"/>
      <c r="P1152" s="30"/>
      <c r="Q1152" s="30"/>
      <c r="R1152" s="30"/>
      <c r="S1152" s="30"/>
      <c r="T1152" s="30"/>
    </row>
    <row r="1153" spans="3:20" x14ac:dyDescent="0.3">
      <c r="C1153" s="30"/>
      <c r="D1153" s="30"/>
      <c r="E1153" s="30"/>
      <c r="F1153" s="30"/>
      <c r="G1153" s="43"/>
      <c r="H1153" s="43"/>
      <c r="I1153" s="43"/>
      <c r="J1153" s="43"/>
      <c r="K1153" s="43"/>
      <c r="L1153" s="43"/>
      <c r="M1153" s="43"/>
      <c r="N1153" s="30"/>
      <c r="O1153" s="30"/>
      <c r="P1153" s="30"/>
      <c r="Q1153" s="30"/>
      <c r="R1153" s="30"/>
      <c r="S1153" s="30"/>
      <c r="T1153" s="30"/>
    </row>
    <row r="1154" spans="3:20" x14ac:dyDescent="0.3">
      <c r="C1154" s="30"/>
      <c r="D1154" s="30"/>
      <c r="E1154" s="30"/>
      <c r="F1154" s="30"/>
      <c r="G1154" s="43"/>
      <c r="H1154" s="43"/>
      <c r="I1154" s="43"/>
      <c r="J1154" s="43"/>
      <c r="K1154" s="43"/>
      <c r="L1154" s="43"/>
      <c r="M1154" s="43"/>
      <c r="N1154" s="30"/>
      <c r="O1154" s="30"/>
      <c r="P1154" s="30"/>
      <c r="Q1154" s="30"/>
      <c r="R1154" s="30"/>
      <c r="S1154" s="30"/>
      <c r="T1154" s="30"/>
    </row>
    <row r="1155" spans="3:20" x14ac:dyDescent="0.3">
      <c r="C1155" s="30"/>
      <c r="D1155" s="30"/>
      <c r="E1155" s="30"/>
      <c r="F1155" s="30"/>
      <c r="G1155" s="43"/>
      <c r="H1155" s="43"/>
      <c r="I1155" s="43"/>
      <c r="J1155" s="43"/>
      <c r="K1155" s="43"/>
      <c r="L1155" s="43"/>
      <c r="M1155" s="43"/>
      <c r="N1155" s="30"/>
      <c r="O1155" s="30"/>
      <c r="P1155" s="30"/>
      <c r="Q1155" s="30"/>
      <c r="R1155" s="30"/>
      <c r="S1155" s="30"/>
      <c r="T1155" s="30"/>
    </row>
    <row r="1156" spans="3:20" x14ac:dyDescent="0.3">
      <c r="C1156" s="30"/>
      <c r="D1156" s="30"/>
      <c r="E1156" s="30"/>
      <c r="F1156" s="30"/>
      <c r="G1156" s="43"/>
      <c r="H1156" s="43"/>
      <c r="I1156" s="43"/>
      <c r="J1156" s="43"/>
      <c r="K1156" s="43"/>
      <c r="L1156" s="43"/>
      <c r="M1156" s="43"/>
      <c r="N1156" s="30"/>
      <c r="O1156" s="30"/>
      <c r="P1156" s="30"/>
      <c r="Q1156" s="30"/>
      <c r="R1156" s="30"/>
      <c r="S1156" s="30"/>
      <c r="T1156" s="30"/>
    </row>
    <row r="1157" spans="3:20" x14ac:dyDescent="0.3">
      <c r="C1157" s="30"/>
      <c r="D1157" s="30"/>
      <c r="E1157" s="30"/>
      <c r="F1157" s="30"/>
      <c r="G1157" s="43"/>
      <c r="H1157" s="43"/>
      <c r="I1157" s="43"/>
      <c r="J1157" s="43"/>
      <c r="K1157" s="43"/>
      <c r="L1157" s="43"/>
      <c r="M1157" s="43"/>
      <c r="N1157" s="30"/>
      <c r="O1157" s="30"/>
      <c r="P1157" s="30"/>
      <c r="Q1157" s="30"/>
      <c r="R1157" s="30"/>
      <c r="S1157" s="30"/>
      <c r="T1157" s="30"/>
    </row>
    <row r="1158" spans="3:20" x14ac:dyDescent="0.3">
      <c r="C1158" s="30"/>
      <c r="D1158" s="30"/>
      <c r="E1158" s="30"/>
      <c r="F1158" s="30"/>
      <c r="G1158" s="43"/>
      <c r="H1158" s="43"/>
      <c r="I1158" s="43"/>
      <c r="J1158" s="43"/>
      <c r="K1158" s="43"/>
      <c r="L1158" s="43"/>
      <c r="M1158" s="43"/>
      <c r="N1158" s="30"/>
      <c r="O1158" s="30"/>
      <c r="P1158" s="30"/>
      <c r="Q1158" s="30"/>
      <c r="R1158" s="30"/>
      <c r="S1158" s="30"/>
      <c r="T1158" s="30"/>
    </row>
    <row r="1159" spans="3:20" x14ac:dyDescent="0.3">
      <c r="C1159" s="30"/>
      <c r="D1159" s="30"/>
      <c r="E1159" s="30"/>
      <c r="F1159" s="30"/>
      <c r="G1159" s="43"/>
      <c r="H1159" s="43"/>
      <c r="I1159" s="43"/>
      <c r="J1159" s="43"/>
      <c r="K1159" s="43"/>
      <c r="L1159" s="43"/>
      <c r="M1159" s="43"/>
      <c r="N1159" s="30"/>
      <c r="O1159" s="30"/>
      <c r="P1159" s="30"/>
      <c r="Q1159" s="30"/>
      <c r="R1159" s="30"/>
      <c r="S1159" s="30"/>
      <c r="T1159" s="30"/>
    </row>
    <row r="1160" spans="3:20" x14ac:dyDescent="0.3">
      <c r="C1160" s="30"/>
      <c r="D1160" s="30"/>
      <c r="E1160" s="30"/>
      <c r="F1160" s="30"/>
      <c r="G1160" s="43"/>
      <c r="H1160" s="43"/>
      <c r="I1160" s="43"/>
      <c r="J1160" s="43"/>
      <c r="K1160" s="43"/>
      <c r="L1160" s="43"/>
      <c r="M1160" s="43"/>
      <c r="N1160" s="30"/>
      <c r="O1160" s="30"/>
      <c r="P1160" s="30"/>
      <c r="Q1160" s="30"/>
      <c r="R1160" s="30"/>
      <c r="S1160" s="30"/>
      <c r="T1160" s="30"/>
    </row>
    <row r="1161" spans="3:20" x14ac:dyDescent="0.3">
      <c r="C1161" s="30"/>
      <c r="D1161" s="30"/>
      <c r="E1161" s="30"/>
      <c r="F1161" s="30"/>
      <c r="G1161" s="43"/>
      <c r="H1161" s="43"/>
      <c r="I1161" s="43"/>
      <c r="J1161" s="43"/>
      <c r="K1161" s="43"/>
      <c r="L1161" s="43"/>
      <c r="M1161" s="43"/>
      <c r="N1161" s="30"/>
      <c r="O1161" s="30"/>
      <c r="P1161" s="30"/>
      <c r="Q1161" s="30"/>
      <c r="R1161" s="30"/>
      <c r="S1161" s="30"/>
      <c r="T1161" s="30"/>
    </row>
    <row r="1162" spans="3:20" x14ac:dyDescent="0.3">
      <c r="C1162" s="30"/>
      <c r="D1162" s="30"/>
      <c r="E1162" s="30"/>
      <c r="F1162" s="30"/>
      <c r="G1162" s="43"/>
      <c r="H1162" s="43"/>
      <c r="I1162" s="43"/>
      <c r="J1162" s="43"/>
      <c r="K1162" s="43"/>
      <c r="L1162" s="43"/>
      <c r="M1162" s="43"/>
      <c r="N1162" s="30"/>
      <c r="O1162" s="30"/>
      <c r="P1162" s="30"/>
      <c r="Q1162" s="30"/>
      <c r="R1162" s="30"/>
      <c r="S1162" s="30"/>
      <c r="T1162" s="30"/>
    </row>
    <row r="1163" spans="3:20" x14ac:dyDescent="0.3">
      <c r="C1163" s="30"/>
      <c r="D1163" s="30"/>
      <c r="E1163" s="30"/>
      <c r="F1163" s="30"/>
      <c r="G1163" s="43"/>
      <c r="H1163" s="43"/>
      <c r="I1163" s="43"/>
      <c r="J1163" s="43"/>
      <c r="K1163" s="43"/>
      <c r="L1163" s="43"/>
      <c r="M1163" s="43"/>
      <c r="N1163" s="30"/>
      <c r="O1163" s="30"/>
      <c r="P1163" s="30"/>
      <c r="Q1163" s="30"/>
      <c r="R1163" s="30"/>
      <c r="S1163" s="30"/>
      <c r="T1163" s="30"/>
    </row>
    <row r="1164" spans="3:20" x14ac:dyDescent="0.3">
      <c r="C1164" s="30"/>
      <c r="D1164" s="30"/>
      <c r="E1164" s="30"/>
      <c r="F1164" s="30"/>
      <c r="G1164" s="43"/>
      <c r="H1164" s="43"/>
      <c r="I1164" s="43"/>
      <c r="J1164" s="43"/>
      <c r="K1164" s="43"/>
      <c r="L1164" s="43"/>
      <c r="M1164" s="43"/>
      <c r="N1164" s="30"/>
      <c r="O1164" s="30"/>
      <c r="P1164" s="30"/>
      <c r="Q1164" s="30"/>
      <c r="R1164" s="30"/>
      <c r="S1164" s="30"/>
      <c r="T1164" s="30"/>
    </row>
    <row r="1165" spans="3:20" x14ac:dyDescent="0.3">
      <c r="C1165" s="30"/>
      <c r="D1165" s="30"/>
      <c r="E1165" s="30"/>
      <c r="F1165" s="30"/>
      <c r="G1165" s="43"/>
      <c r="H1165" s="43"/>
      <c r="I1165" s="43"/>
      <c r="J1165" s="43"/>
      <c r="K1165" s="43"/>
      <c r="L1165" s="43"/>
      <c r="M1165" s="43"/>
      <c r="N1165" s="30"/>
      <c r="O1165" s="30"/>
      <c r="P1165" s="30"/>
      <c r="Q1165" s="30"/>
      <c r="R1165" s="30"/>
      <c r="S1165" s="30"/>
      <c r="T1165" s="30"/>
    </row>
    <row r="1166" spans="3:20" x14ac:dyDescent="0.3">
      <c r="C1166" s="30"/>
      <c r="D1166" s="30"/>
      <c r="E1166" s="30"/>
      <c r="F1166" s="30"/>
      <c r="G1166" s="43"/>
      <c r="H1166" s="43"/>
      <c r="I1166" s="43"/>
      <c r="J1166" s="43"/>
      <c r="K1166" s="43"/>
      <c r="L1166" s="43"/>
      <c r="M1166" s="43"/>
      <c r="N1166" s="30"/>
      <c r="O1166" s="30"/>
      <c r="P1166" s="30"/>
      <c r="Q1166" s="30"/>
      <c r="R1166" s="30"/>
      <c r="S1166" s="30"/>
      <c r="T1166" s="30"/>
    </row>
    <row r="1167" spans="3:20" x14ac:dyDescent="0.3">
      <c r="C1167" s="30"/>
      <c r="D1167" s="30"/>
      <c r="E1167" s="30"/>
      <c r="F1167" s="30"/>
      <c r="G1167" s="43"/>
      <c r="H1167" s="43"/>
      <c r="I1167" s="43"/>
      <c r="J1167" s="43"/>
      <c r="K1167" s="43"/>
      <c r="L1167" s="43"/>
      <c r="M1167" s="43"/>
      <c r="N1167" s="30"/>
      <c r="O1167" s="30"/>
      <c r="P1167" s="30"/>
      <c r="Q1167" s="30"/>
      <c r="R1167" s="30"/>
      <c r="S1167" s="30"/>
      <c r="T1167" s="30"/>
    </row>
    <row r="1168" spans="3:20" x14ac:dyDescent="0.3">
      <c r="C1168" s="30"/>
      <c r="D1168" s="30"/>
      <c r="E1168" s="30"/>
      <c r="F1168" s="30"/>
      <c r="G1168" s="43"/>
      <c r="H1168" s="43"/>
      <c r="I1168" s="43"/>
      <c r="J1168" s="43"/>
      <c r="K1168" s="43"/>
      <c r="L1168" s="43"/>
      <c r="M1168" s="43"/>
      <c r="N1168" s="30"/>
      <c r="O1168" s="30"/>
      <c r="P1168" s="30"/>
      <c r="Q1168" s="30"/>
      <c r="R1168" s="30"/>
      <c r="S1168" s="30"/>
      <c r="T1168" s="30"/>
    </row>
    <row r="1169" spans="3:20" x14ac:dyDescent="0.3">
      <c r="C1169" s="30"/>
      <c r="D1169" s="30"/>
      <c r="E1169" s="30"/>
      <c r="F1169" s="30"/>
      <c r="G1169" s="43"/>
      <c r="H1169" s="43"/>
      <c r="I1169" s="43"/>
      <c r="J1169" s="43"/>
      <c r="K1169" s="43"/>
      <c r="L1169" s="43"/>
      <c r="M1169" s="43"/>
      <c r="N1169" s="30"/>
      <c r="O1169" s="30"/>
      <c r="P1169" s="30"/>
      <c r="Q1169" s="30"/>
      <c r="R1169" s="30"/>
      <c r="S1169" s="30"/>
      <c r="T1169" s="30"/>
    </row>
    <row r="1170" spans="3:20" x14ac:dyDescent="0.3">
      <c r="C1170" s="30"/>
      <c r="D1170" s="30"/>
      <c r="E1170" s="30"/>
      <c r="F1170" s="30"/>
      <c r="G1170" s="43"/>
      <c r="H1170" s="43"/>
      <c r="I1170" s="43"/>
      <c r="J1170" s="43"/>
      <c r="K1170" s="43"/>
      <c r="L1170" s="43"/>
      <c r="M1170" s="43"/>
      <c r="N1170" s="30"/>
      <c r="O1170" s="30"/>
      <c r="P1170" s="30"/>
      <c r="Q1170" s="30"/>
      <c r="R1170" s="30"/>
      <c r="S1170" s="30"/>
      <c r="T1170" s="30"/>
    </row>
    <row r="1171" spans="3:20" x14ac:dyDescent="0.3">
      <c r="C1171" s="30"/>
      <c r="D1171" s="30"/>
      <c r="E1171" s="30"/>
      <c r="F1171" s="30"/>
      <c r="G1171" s="43"/>
      <c r="H1171" s="43"/>
      <c r="I1171" s="43"/>
      <c r="J1171" s="43"/>
      <c r="K1171" s="43"/>
      <c r="L1171" s="43"/>
      <c r="M1171" s="43"/>
      <c r="N1171" s="30"/>
      <c r="O1171" s="30"/>
      <c r="P1171" s="30"/>
      <c r="Q1171" s="30"/>
      <c r="R1171" s="30"/>
      <c r="S1171" s="30"/>
      <c r="T1171" s="30"/>
    </row>
    <row r="1172" spans="3:20" x14ac:dyDescent="0.3">
      <c r="C1172" s="30"/>
      <c r="D1172" s="30"/>
      <c r="E1172" s="30"/>
      <c r="F1172" s="30"/>
      <c r="G1172" s="43"/>
      <c r="H1172" s="43"/>
      <c r="I1172" s="43"/>
      <c r="J1172" s="43"/>
      <c r="K1172" s="43"/>
      <c r="L1172" s="43"/>
      <c r="M1172" s="43"/>
      <c r="N1172" s="30"/>
      <c r="O1172" s="30"/>
      <c r="P1172" s="30"/>
      <c r="Q1172" s="30"/>
      <c r="R1172" s="30"/>
      <c r="S1172" s="30"/>
      <c r="T1172" s="30"/>
    </row>
    <row r="1173" spans="3:20" x14ac:dyDescent="0.3">
      <c r="C1173" s="30"/>
      <c r="D1173" s="30"/>
      <c r="E1173" s="30"/>
      <c r="F1173" s="30"/>
      <c r="G1173" s="43"/>
      <c r="H1173" s="43"/>
      <c r="I1173" s="43"/>
      <c r="J1173" s="43"/>
      <c r="K1173" s="43"/>
      <c r="L1173" s="43"/>
      <c r="M1173" s="43"/>
      <c r="N1173" s="30"/>
      <c r="O1173" s="30"/>
      <c r="P1173" s="30"/>
      <c r="Q1173" s="30"/>
      <c r="R1173" s="30"/>
      <c r="S1173" s="30"/>
      <c r="T1173" s="30"/>
    </row>
    <row r="1174" spans="3:20" x14ac:dyDescent="0.3">
      <c r="C1174" s="30"/>
      <c r="D1174" s="30"/>
      <c r="E1174" s="30"/>
      <c r="F1174" s="30"/>
      <c r="G1174" s="43"/>
      <c r="H1174" s="43"/>
      <c r="I1174" s="43"/>
      <c r="J1174" s="43"/>
      <c r="K1174" s="43"/>
      <c r="L1174" s="43"/>
      <c r="M1174" s="43"/>
      <c r="N1174" s="30"/>
      <c r="O1174" s="30"/>
      <c r="P1174" s="30"/>
      <c r="Q1174" s="30"/>
      <c r="R1174" s="30"/>
      <c r="S1174" s="30"/>
      <c r="T1174" s="30"/>
    </row>
    <row r="1175" spans="3:20" x14ac:dyDescent="0.3">
      <c r="C1175" s="30"/>
      <c r="D1175" s="30"/>
      <c r="E1175" s="30"/>
      <c r="F1175" s="30"/>
      <c r="G1175" s="43"/>
      <c r="H1175" s="43"/>
      <c r="I1175" s="43"/>
      <c r="J1175" s="43"/>
      <c r="K1175" s="43"/>
      <c r="L1175" s="43"/>
      <c r="M1175" s="43"/>
      <c r="N1175" s="30"/>
      <c r="O1175" s="30"/>
      <c r="P1175" s="30"/>
      <c r="Q1175" s="30"/>
      <c r="R1175" s="30"/>
      <c r="S1175" s="30"/>
      <c r="T1175" s="30"/>
    </row>
    <row r="1176" spans="3:20" x14ac:dyDescent="0.3">
      <c r="C1176" s="30"/>
      <c r="D1176" s="30"/>
      <c r="E1176" s="30"/>
      <c r="F1176" s="30"/>
      <c r="G1176" s="43"/>
      <c r="H1176" s="43"/>
      <c r="I1176" s="43"/>
      <c r="J1176" s="43"/>
      <c r="K1176" s="43"/>
      <c r="L1176" s="43"/>
      <c r="M1176" s="43"/>
      <c r="N1176" s="30"/>
      <c r="O1176" s="30"/>
      <c r="P1176" s="30"/>
      <c r="Q1176" s="30"/>
      <c r="R1176" s="30"/>
      <c r="S1176" s="30"/>
      <c r="T1176" s="30"/>
    </row>
    <row r="1177" spans="3:20" x14ac:dyDescent="0.3">
      <c r="C1177" s="30"/>
      <c r="D1177" s="30"/>
      <c r="E1177" s="30"/>
      <c r="F1177" s="30"/>
      <c r="G1177" s="43"/>
      <c r="H1177" s="43"/>
      <c r="I1177" s="43"/>
      <c r="J1177" s="43"/>
      <c r="K1177" s="43"/>
      <c r="L1177" s="43"/>
      <c r="M1177" s="43"/>
      <c r="N1177" s="30"/>
      <c r="O1177" s="30"/>
      <c r="P1177" s="30"/>
      <c r="Q1177" s="30"/>
      <c r="R1177" s="30"/>
      <c r="S1177" s="30"/>
      <c r="T1177" s="30"/>
    </row>
    <row r="1178" spans="3:20" x14ac:dyDescent="0.3">
      <c r="C1178" s="30"/>
      <c r="D1178" s="30"/>
      <c r="E1178" s="30"/>
      <c r="F1178" s="30"/>
      <c r="G1178" s="43"/>
      <c r="H1178" s="43"/>
      <c r="I1178" s="43"/>
      <c r="J1178" s="43"/>
      <c r="K1178" s="43"/>
      <c r="L1178" s="43"/>
      <c r="M1178" s="43"/>
      <c r="N1178" s="30"/>
      <c r="O1178" s="30"/>
      <c r="P1178" s="30"/>
      <c r="Q1178" s="30"/>
      <c r="R1178" s="30"/>
      <c r="S1178" s="30"/>
      <c r="T1178" s="30"/>
    </row>
    <row r="1179" spans="3:20" x14ac:dyDescent="0.3">
      <c r="C1179" s="30"/>
      <c r="D1179" s="30"/>
      <c r="E1179" s="30"/>
      <c r="F1179" s="30"/>
      <c r="G1179" s="43"/>
      <c r="H1179" s="43"/>
      <c r="I1179" s="43"/>
      <c r="J1179" s="43"/>
      <c r="K1179" s="43"/>
      <c r="L1179" s="43"/>
      <c r="M1179" s="43"/>
      <c r="N1179" s="30"/>
      <c r="O1179" s="30"/>
      <c r="P1179" s="30"/>
      <c r="Q1179" s="30"/>
      <c r="R1179" s="30"/>
      <c r="S1179" s="30"/>
      <c r="T1179" s="30"/>
    </row>
    <row r="1180" spans="3:20" x14ac:dyDescent="0.3">
      <c r="C1180" s="30"/>
      <c r="D1180" s="30"/>
      <c r="E1180" s="30"/>
      <c r="F1180" s="30"/>
      <c r="G1180" s="43"/>
      <c r="H1180" s="43"/>
      <c r="I1180" s="43"/>
      <c r="J1180" s="43"/>
      <c r="K1180" s="43"/>
      <c r="L1180" s="43"/>
      <c r="M1180" s="43"/>
      <c r="N1180" s="30"/>
      <c r="O1180" s="30"/>
      <c r="P1180" s="30"/>
      <c r="Q1180" s="30"/>
      <c r="R1180" s="30"/>
      <c r="S1180" s="30"/>
      <c r="T1180" s="30"/>
    </row>
    <row r="1181" spans="3:20" x14ac:dyDescent="0.3">
      <c r="C1181" s="30"/>
      <c r="D1181" s="30"/>
      <c r="E1181" s="30"/>
      <c r="F1181" s="30"/>
      <c r="G1181" s="43"/>
      <c r="H1181" s="43"/>
      <c r="I1181" s="43"/>
      <c r="J1181" s="43"/>
      <c r="K1181" s="43"/>
      <c r="L1181" s="43"/>
      <c r="M1181" s="43"/>
      <c r="N1181" s="30"/>
      <c r="O1181" s="30"/>
      <c r="P1181" s="30"/>
      <c r="Q1181" s="30"/>
      <c r="R1181" s="30"/>
      <c r="S1181" s="30"/>
      <c r="T1181" s="30"/>
    </row>
    <row r="1182" spans="3:20" x14ac:dyDescent="0.3">
      <c r="C1182" s="30"/>
      <c r="D1182" s="30"/>
      <c r="E1182" s="30"/>
      <c r="F1182" s="30"/>
      <c r="G1182" s="43"/>
      <c r="H1182" s="43"/>
      <c r="I1182" s="43"/>
      <c r="J1182" s="43"/>
      <c r="K1182" s="43"/>
      <c r="L1182" s="43"/>
      <c r="M1182" s="43"/>
      <c r="N1182" s="30"/>
      <c r="O1182" s="30"/>
      <c r="P1182" s="30"/>
      <c r="Q1182" s="30"/>
      <c r="R1182" s="30"/>
      <c r="S1182" s="30"/>
      <c r="T1182" s="30"/>
    </row>
    <row r="1183" spans="3:20" x14ac:dyDescent="0.3">
      <c r="C1183" s="30"/>
      <c r="D1183" s="30"/>
      <c r="E1183" s="30"/>
      <c r="F1183" s="30"/>
      <c r="G1183" s="43"/>
      <c r="H1183" s="43"/>
      <c r="I1183" s="43"/>
      <c r="J1183" s="43"/>
      <c r="K1183" s="43"/>
      <c r="L1183" s="43"/>
      <c r="M1183" s="43"/>
      <c r="N1183" s="30"/>
      <c r="O1183" s="30"/>
      <c r="P1183" s="30"/>
      <c r="Q1183" s="30"/>
      <c r="R1183" s="30"/>
      <c r="S1183" s="30"/>
      <c r="T1183" s="30"/>
    </row>
    <row r="1184" spans="3:20" x14ac:dyDescent="0.3">
      <c r="C1184" s="30"/>
      <c r="D1184" s="30"/>
      <c r="E1184" s="30"/>
      <c r="F1184" s="30"/>
      <c r="G1184" s="43"/>
      <c r="H1184" s="43"/>
      <c r="I1184" s="43"/>
      <c r="J1184" s="43"/>
      <c r="K1184" s="43"/>
      <c r="L1184" s="43"/>
      <c r="M1184" s="43"/>
      <c r="N1184" s="30"/>
      <c r="O1184" s="30"/>
      <c r="P1184" s="30"/>
      <c r="Q1184" s="30"/>
      <c r="R1184" s="30"/>
      <c r="S1184" s="30"/>
      <c r="T1184" s="30"/>
    </row>
    <row r="1185" spans="3:20" x14ac:dyDescent="0.3">
      <c r="C1185" s="30"/>
      <c r="D1185" s="30"/>
      <c r="E1185" s="30"/>
      <c r="F1185" s="30"/>
      <c r="G1185" s="43"/>
      <c r="H1185" s="43"/>
      <c r="I1185" s="43"/>
      <c r="J1185" s="43"/>
      <c r="K1185" s="43"/>
      <c r="L1185" s="43"/>
      <c r="M1185" s="43"/>
      <c r="N1185" s="30"/>
      <c r="O1185" s="30"/>
      <c r="P1185" s="30"/>
      <c r="Q1185" s="30"/>
      <c r="R1185" s="30"/>
      <c r="S1185" s="30"/>
      <c r="T1185" s="30"/>
    </row>
    <row r="1186" spans="3:20" x14ac:dyDescent="0.3">
      <c r="C1186" s="30"/>
      <c r="D1186" s="30"/>
      <c r="E1186" s="30"/>
      <c r="F1186" s="30"/>
      <c r="G1186" s="43"/>
      <c r="H1186" s="43"/>
      <c r="I1186" s="43"/>
      <c r="J1186" s="43"/>
      <c r="K1186" s="43"/>
      <c r="L1186" s="43"/>
      <c r="M1186" s="43"/>
      <c r="N1186" s="30"/>
      <c r="O1186" s="30"/>
      <c r="P1186" s="30"/>
      <c r="Q1186" s="30"/>
      <c r="R1186" s="30"/>
      <c r="S1186" s="30"/>
      <c r="T1186" s="30"/>
    </row>
    <row r="1187" spans="3:20" x14ac:dyDescent="0.3">
      <c r="C1187" s="30"/>
      <c r="D1187" s="30"/>
      <c r="E1187" s="30"/>
      <c r="F1187" s="30"/>
      <c r="G1187" s="43"/>
      <c r="H1187" s="43"/>
      <c r="I1187" s="43"/>
      <c r="J1187" s="43"/>
      <c r="K1187" s="43"/>
      <c r="L1187" s="43"/>
      <c r="M1187" s="43"/>
      <c r="N1187" s="30"/>
      <c r="O1187" s="30"/>
      <c r="P1187" s="30"/>
      <c r="Q1187" s="30"/>
      <c r="R1187" s="30"/>
      <c r="S1187" s="30"/>
      <c r="T1187" s="30"/>
    </row>
    <row r="1188" spans="3:20" x14ac:dyDescent="0.3">
      <c r="C1188" s="30"/>
      <c r="D1188" s="30"/>
      <c r="E1188" s="30"/>
      <c r="F1188" s="30"/>
      <c r="G1188" s="43"/>
      <c r="H1188" s="43"/>
      <c r="I1188" s="43"/>
      <c r="J1188" s="43"/>
      <c r="K1188" s="43"/>
      <c r="L1188" s="43"/>
      <c r="M1188" s="43"/>
      <c r="N1188" s="30"/>
      <c r="O1188" s="30"/>
      <c r="P1188" s="30"/>
      <c r="Q1188" s="30"/>
      <c r="R1188" s="30"/>
      <c r="S1188" s="30"/>
      <c r="T1188" s="30"/>
    </row>
    <row r="1189" spans="3:20" x14ac:dyDescent="0.3">
      <c r="C1189" s="30"/>
      <c r="D1189" s="30"/>
      <c r="E1189" s="30"/>
      <c r="F1189" s="30"/>
      <c r="G1189" s="43"/>
      <c r="H1189" s="43"/>
      <c r="I1189" s="43"/>
      <c r="J1189" s="43"/>
      <c r="K1189" s="43"/>
      <c r="L1189" s="43"/>
      <c r="M1189" s="43"/>
      <c r="N1189" s="30"/>
      <c r="O1189" s="30"/>
      <c r="P1189" s="30"/>
      <c r="Q1189" s="30"/>
      <c r="R1189" s="30"/>
      <c r="S1189" s="30"/>
      <c r="T1189" s="30"/>
    </row>
    <row r="1190" spans="3:20" x14ac:dyDescent="0.3">
      <c r="C1190" s="30"/>
      <c r="D1190" s="30"/>
      <c r="E1190" s="30"/>
      <c r="F1190" s="30"/>
      <c r="G1190" s="43"/>
      <c r="H1190" s="43"/>
      <c r="I1190" s="43"/>
      <c r="J1190" s="43"/>
      <c r="K1190" s="43"/>
      <c r="L1190" s="43"/>
      <c r="M1190" s="43"/>
      <c r="N1190" s="30"/>
      <c r="O1190" s="30"/>
      <c r="P1190" s="30"/>
      <c r="Q1190" s="30"/>
      <c r="R1190" s="30"/>
      <c r="S1190" s="30"/>
      <c r="T1190" s="30"/>
    </row>
    <row r="1191" spans="3:20" x14ac:dyDescent="0.3">
      <c r="C1191" s="30"/>
      <c r="D1191" s="30"/>
      <c r="E1191" s="30"/>
      <c r="F1191" s="30"/>
      <c r="G1191" s="43"/>
      <c r="H1191" s="43"/>
      <c r="I1191" s="43"/>
      <c r="J1191" s="43"/>
      <c r="K1191" s="43"/>
      <c r="L1191" s="43"/>
      <c r="M1191" s="43"/>
      <c r="N1191" s="30"/>
      <c r="O1191" s="30"/>
      <c r="P1191" s="30"/>
      <c r="Q1191" s="30"/>
      <c r="R1191" s="30"/>
      <c r="S1191" s="30"/>
      <c r="T1191" s="30"/>
    </row>
    <row r="1192" spans="3:20" x14ac:dyDescent="0.3">
      <c r="C1192" s="30"/>
      <c r="D1192" s="30"/>
      <c r="E1192" s="30"/>
      <c r="F1192" s="30"/>
      <c r="G1192" s="43"/>
      <c r="H1192" s="43"/>
      <c r="I1192" s="43"/>
      <c r="J1192" s="43"/>
      <c r="K1192" s="43"/>
      <c r="L1192" s="43"/>
      <c r="M1192" s="43"/>
      <c r="N1192" s="30"/>
      <c r="O1192" s="30"/>
      <c r="P1192" s="30"/>
      <c r="Q1192" s="30"/>
      <c r="R1192" s="30"/>
      <c r="S1192" s="30"/>
      <c r="T1192" s="30"/>
    </row>
    <row r="1193" spans="3:20" x14ac:dyDescent="0.3">
      <c r="C1193" s="30"/>
      <c r="D1193" s="30"/>
      <c r="E1193" s="30"/>
      <c r="F1193" s="30"/>
      <c r="G1193" s="43"/>
      <c r="H1193" s="43"/>
      <c r="I1193" s="43"/>
      <c r="J1193" s="43"/>
      <c r="K1193" s="43"/>
      <c r="L1193" s="43"/>
      <c r="M1193" s="43"/>
      <c r="N1193" s="30"/>
      <c r="O1193" s="30"/>
      <c r="P1193" s="30"/>
      <c r="Q1193" s="30"/>
      <c r="R1193" s="30"/>
      <c r="S1193" s="30"/>
      <c r="T1193" s="30"/>
    </row>
    <row r="1194" spans="3:20" x14ac:dyDescent="0.3">
      <c r="C1194" s="30"/>
      <c r="D1194" s="30"/>
      <c r="E1194" s="30"/>
      <c r="F1194" s="30"/>
      <c r="G1194" s="43"/>
      <c r="H1194" s="43"/>
      <c r="I1194" s="43"/>
      <c r="J1194" s="43"/>
      <c r="K1194" s="43"/>
      <c r="L1194" s="43"/>
      <c r="M1194" s="43"/>
      <c r="N1194" s="30"/>
      <c r="O1194" s="30"/>
      <c r="P1194" s="30"/>
      <c r="Q1194" s="30"/>
      <c r="R1194" s="30"/>
      <c r="S1194" s="30"/>
      <c r="T1194" s="30"/>
    </row>
    <row r="1195" spans="3:20" x14ac:dyDescent="0.3">
      <c r="C1195" s="30"/>
      <c r="D1195" s="30"/>
      <c r="E1195" s="30"/>
      <c r="F1195" s="30"/>
      <c r="G1195" s="43"/>
      <c r="H1195" s="43"/>
      <c r="I1195" s="43"/>
      <c r="J1195" s="43"/>
      <c r="K1195" s="43"/>
      <c r="L1195" s="43"/>
      <c r="M1195" s="43"/>
      <c r="N1195" s="30"/>
      <c r="O1195" s="30"/>
      <c r="P1195" s="30"/>
      <c r="Q1195" s="30"/>
      <c r="R1195" s="30"/>
      <c r="S1195" s="30"/>
      <c r="T1195" s="30"/>
    </row>
    <row r="1196" spans="3:20" x14ac:dyDescent="0.3">
      <c r="C1196" s="30"/>
      <c r="D1196" s="30"/>
      <c r="E1196" s="30"/>
      <c r="F1196" s="30"/>
      <c r="G1196" s="43"/>
      <c r="H1196" s="43"/>
      <c r="I1196" s="43"/>
      <c r="J1196" s="43"/>
      <c r="K1196" s="43"/>
      <c r="L1196" s="43"/>
      <c r="M1196" s="43"/>
      <c r="N1196" s="30"/>
      <c r="O1196" s="30"/>
      <c r="P1196" s="30"/>
      <c r="Q1196" s="30"/>
      <c r="R1196" s="30"/>
      <c r="S1196" s="30"/>
      <c r="T1196" s="30"/>
    </row>
    <row r="1197" spans="3:20" x14ac:dyDescent="0.3">
      <c r="C1197" s="30"/>
      <c r="D1197" s="30"/>
      <c r="E1197" s="30"/>
      <c r="F1197" s="30"/>
      <c r="G1197" s="43"/>
      <c r="H1197" s="43"/>
      <c r="I1197" s="43"/>
      <c r="J1197" s="43"/>
      <c r="K1197" s="43"/>
      <c r="L1197" s="43"/>
      <c r="M1197" s="43"/>
      <c r="N1197" s="30"/>
      <c r="O1197" s="30"/>
      <c r="P1197" s="30"/>
      <c r="Q1197" s="30"/>
      <c r="R1197" s="30"/>
      <c r="S1197" s="30"/>
      <c r="T1197" s="30"/>
    </row>
    <row r="1198" spans="3:20" x14ac:dyDescent="0.3">
      <c r="C1198" s="30"/>
      <c r="D1198" s="30"/>
      <c r="E1198" s="30"/>
      <c r="F1198" s="30"/>
      <c r="G1198" s="43"/>
      <c r="H1198" s="43"/>
      <c r="I1198" s="43"/>
      <c r="J1198" s="43"/>
      <c r="K1198" s="43"/>
      <c r="L1198" s="43"/>
      <c r="M1198" s="43"/>
      <c r="N1198" s="30"/>
      <c r="O1198" s="30"/>
      <c r="P1198" s="30"/>
      <c r="Q1198" s="30"/>
      <c r="R1198" s="30"/>
      <c r="S1198" s="30"/>
      <c r="T1198" s="30"/>
    </row>
    <row r="1199" spans="3:20" x14ac:dyDescent="0.3">
      <c r="C1199" s="30"/>
      <c r="D1199" s="30"/>
      <c r="E1199" s="30"/>
      <c r="F1199" s="30"/>
      <c r="G1199" s="43"/>
      <c r="H1199" s="43"/>
      <c r="I1199" s="43"/>
      <c r="J1199" s="43"/>
      <c r="K1199" s="43"/>
      <c r="L1199" s="43"/>
      <c r="M1199" s="43"/>
      <c r="N1199" s="30"/>
      <c r="O1199" s="30"/>
      <c r="P1199" s="30"/>
      <c r="Q1199" s="30"/>
      <c r="R1199" s="30"/>
      <c r="S1199" s="30"/>
      <c r="T1199" s="30"/>
    </row>
    <row r="1200" spans="3:20" x14ac:dyDescent="0.3">
      <c r="C1200" s="30"/>
      <c r="D1200" s="30"/>
      <c r="E1200" s="30"/>
      <c r="F1200" s="30"/>
      <c r="G1200" s="43"/>
      <c r="H1200" s="43"/>
      <c r="I1200" s="43"/>
      <c r="J1200" s="43"/>
      <c r="K1200" s="43"/>
      <c r="L1200" s="43"/>
      <c r="M1200" s="43"/>
      <c r="N1200" s="30"/>
      <c r="O1200" s="30"/>
      <c r="P1200" s="30"/>
      <c r="Q1200" s="30"/>
      <c r="R1200" s="30"/>
      <c r="S1200" s="30"/>
      <c r="T1200" s="30"/>
    </row>
    <row r="1201" spans="3:20" x14ac:dyDescent="0.3">
      <c r="C1201" s="30"/>
      <c r="D1201" s="30"/>
      <c r="E1201" s="30"/>
      <c r="F1201" s="30"/>
      <c r="G1201" s="43"/>
      <c r="H1201" s="43"/>
      <c r="I1201" s="43"/>
      <c r="J1201" s="43"/>
      <c r="K1201" s="43"/>
      <c r="L1201" s="43"/>
      <c r="M1201" s="43"/>
      <c r="N1201" s="30"/>
      <c r="O1201" s="30"/>
      <c r="P1201" s="30"/>
      <c r="Q1201" s="30"/>
      <c r="R1201" s="30"/>
      <c r="S1201" s="30"/>
      <c r="T1201" s="30"/>
    </row>
    <row r="1202" spans="3:20" x14ac:dyDescent="0.3">
      <c r="C1202" s="30"/>
      <c r="D1202" s="30"/>
      <c r="E1202" s="30"/>
      <c r="F1202" s="30"/>
      <c r="G1202" s="43"/>
      <c r="H1202" s="43"/>
      <c r="I1202" s="43"/>
      <c r="J1202" s="43"/>
      <c r="K1202" s="43"/>
      <c r="L1202" s="43"/>
      <c r="M1202" s="43"/>
      <c r="N1202" s="30"/>
      <c r="O1202" s="30"/>
      <c r="P1202" s="30"/>
      <c r="Q1202" s="30"/>
      <c r="R1202" s="30"/>
      <c r="S1202" s="30"/>
      <c r="T1202" s="30"/>
    </row>
    <row r="1203" spans="3:20" x14ac:dyDescent="0.3">
      <c r="C1203" s="30"/>
      <c r="D1203" s="30"/>
      <c r="E1203" s="30"/>
      <c r="F1203" s="30"/>
      <c r="G1203" s="43"/>
      <c r="H1203" s="43"/>
      <c r="I1203" s="43"/>
      <c r="J1203" s="43"/>
      <c r="K1203" s="43"/>
      <c r="L1203" s="43"/>
      <c r="M1203" s="43"/>
      <c r="N1203" s="30"/>
      <c r="O1203" s="30"/>
      <c r="P1203" s="30"/>
      <c r="Q1203" s="30"/>
      <c r="R1203" s="30"/>
      <c r="S1203" s="30"/>
      <c r="T1203" s="30"/>
    </row>
    <row r="1204" spans="3:20" x14ac:dyDescent="0.3">
      <c r="C1204" s="30"/>
      <c r="D1204" s="30"/>
      <c r="E1204" s="30"/>
      <c r="F1204" s="30"/>
      <c r="G1204" s="43"/>
      <c r="H1204" s="43"/>
      <c r="I1204" s="43"/>
      <c r="J1204" s="43"/>
      <c r="K1204" s="43"/>
      <c r="L1204" s="43"/>
      <c r="M1204" s="43"/>
      <c r="N1204" s="30"/>
      <c r="O1204" s="30"/>
      <c r="P1204" s="30"/>
      <c r="Q1204" s="30"/>
      <c r="R1204" s="30"/>
      <c r="S1204" s="30"/>
      <c r="T1204" s="30"/>
    </row>
    <row r="1205" spans="3:20" x14ac:dyDescent="0.3">
      <c r="C1205" s="30"/>
      <c r="D1205" s="30"/>
      <c r="E1205" s="30"/>
      <c r="F1205" s="30"/>
      <c r="G1205" s="43"/>
      <c r="H1205" s="43"/>
      <c r="I1205" s="43"/>
      <c r="J1205" s="43"/>
      <c r="K1205" s="43"/>
      <c r="L1205" s="43"/>
      <c r="M1205" s="43"/>
      <c r="N1205" s="30"/>
      <c r="O1205" s="30"/>
      <c r="P1205" s="30"/>
      <c r="Q1205" s="30"/>
      <c r="R1205" s="30"/>
      <c r="S1205" s="30"/>
      <c r="T1205" s="30"/>
    </row>
    <row r="1206" spans="3:20" x14ac:dyDescent="0.3">
      <c r="C1206" s="30"/>
      <c r="D1206" s="30"/>
      <c r="E1206" s="30"/>
      <c r="F1206" s="30"/>
      <c r="G1206" s="43"/>
      <c r="H1206" s="43"/>
      <c r="I1206" s="43"/>
      <c r="J1206" s="43"/>
      <c r="K1206" s="43"/>
      <c r="L1206" s="43"/>
      <c r="M1206" s="43"/>
      <c r="N1206" s="30"/>
      <c r="O1206" s="30"/>
      <c r="P1206" s="30"/>
      <c r="Q1206" s="30"/>
      <c r="R1206" s="30"/>
      <c r="S1206" s="30"/>
      <c r="T1206" s="30"/>
    </row>
    <row r="1207" spans="3:20" x14ac:dyDescent="0.3">
      <c r="C1207" s="30"/>
      <c r="D1207" s="30"/>
      <c r="E1207" s="30"/>
      <c r="F1207" s="30"/>
      <c r="G1207" s="43"/>
      <c r="H1207" s="43"/>
      <c r="I1207" s="43"/>
      <c r="J1207" s="43"/>
      <c r="K1207" s="43"/>
      <c r="L1207" s="43"/>
      <c r="M1207" s="43"/>
      <c r="N1207" s="30"/>
      <c r="O1207" s="30"/>
      <c r="P1207" s="30"/>
      <c r="Q1207" s="30"/>
      <c r="R1207" s="30"/>
      <c r="S1207" s="30"/>
      <c r="T1207" s="30"/>
    </row>
    <row r="1208" spans="3:20" x14ac:dyDescent="0.3">
      <c r="C1208" s="30"/>
      <c r="D1208" s="30"/>
      <c r="E1208" s="30"/>
      <c r="F1208" s="30"/>
      <c r="G1208" s="43"/>
      <c r="H1208" s="43"/>
      <c r="I1208" s="43"/>
      <c r="J1208" s="43"/>
      <c r="K1208" s="43"/>
      <c r="L1208" s="43"/>
      <c r="M1208" s="43"/>
      <c r="N1208" s="30"/>
      <c r="O1208" s="30"/>
      <c r="P1208" s="30"/>
      <c r="Q1208" s="30"/>
      <c r="R1208" s="30"/>
      <c r="S1208" s="30"/>
      <c r="T1208" s="30"/>
    </row>
    <row r="1209" spans="3:20" x14ac:dyDescent="0.3">
      <c r="C1209" s="30"/>
      <c r="D1209" s="30"/>
      <c r="E1209" s="30"/>
      <c r="F1209" s="30"/>
      <c r="G1209" s="43"/>
      <c r="H1209" s="43"/>
      <c r="I1209" s="43"/>
      <c r="J1209" s="43"/>
      <c r="K1209" s="43"/>
      <c r="L1209" s="43"/>
      <c r="M1209" s="43"/>
      <c r="N1209" s="30"/>
      <c r="O1209" s="30"/>
      <c r="P1209" s="30"/>
      <c r="Q1209" s="30"/>
      <c r="R1209" s="30"/>
      <c r="S1209" s="30"/>
      <c r="T1209" s="30"/>
    </row>
    <row r="1210" spans="3:20" x14ac:dyDescent="0.3">
      <c r="C1210" s="30"/>
      <c r="D1210" s="30"/>
      <c r="E1210" s="30"/>
      <c r="F1210" s="30"/>
      <c r="G1210" s="43"/>
      <c r="H1210" s="43"/>
      <c r="I1210" s="43"/>
      <c r="J1210" s="43"/>
      <c r="K1210" s="43"/>
      <c r="L1210" s="43"/>
      <c r="M1210" s="43"/>
      <c r="N1210" s="30"/>
      <c r="O1210" s="30"/>
      <c r="P1210" s="30"/>
      <c r="Q1210" s="30"/>
      <c r="R1210" s="30"/>
      <c r="S1210" s="30"/>
      <c r="T1210" s="30"/>
    </row>
    <row r="1211" spans="3:20" x14ac:dyDescent="0.3">
      <c r="C1211" s="30"/>
      <c r="D1211" s="30"/>
      <c r="E1211" s="30"/>
      <c r="F1211" s="30"/>
      <c r="G1211" s="43"/>
      <c r="H1211" s="43"/>
      <c r="I1211" s="43"/>
      <c r="J1211" s="43"/>
      <c r="K1211" s="43"/>
      <c r="L1211" s="43"/>
      <c r="M1211" s="43"/>
      <c r="N1211" s="30"/>
      <c r="O1211" s="30"/>
      <c r="P1211" s="30"/>
      <c r="Q1211" s="30"/>
      <c r="R1211" s="30"/>
      <c r="S1211" s="30"/>
      <c r="T1211" s="30"/>
    </row>
    <row r="1212" spans="3:20" x14ac:dyDescent="0.3">
      <c r="C1212" s="30"/>
      <c r="D1212" s="30"/>
      <c r="E1212" s="30"/>
      <c r="F1212" s="30"/>
      <c r="G1212" s="43"/>
      <c r="H1212" s="43"/>
      <c r="I1212" s="43"/>
      <c r="J1212" s="43"/>
      <c r="K1212" s="43"/>
      <c r="L1212" s="43"/>
      <c r="M1212" s="43"/>
      <c r="N1212" s="30"/>
      <c r="O1212" s="30"/>
      <c r="P1212" s="30"/>
      <c r="Q1212" s="30"/>
      <c r="R1212" s="30"/>
      <c r="S1212" s="30"/>
      <c r="T1212" s="30"/>
    </row>
    <row r="1213" spans="3:20" x14ac:dyDescent="0.3">
      <c r="C1213" s="30"/>
      <c r="D1213" s="30"/>
      <c r="E1213" s="30"/>
      <c r="F1213" s="30"/>
      <c r="G1213" s="43"/>
      <c r="H1213" s="43"/>
      <c r="I1213" s="43"/>
      <c r="J1213" s="43"/>
      <c r="K1213" s="43"/>
      <c r="L1213" s="43"/>
      <c r="M1213" s="43"/>
      <c r="N1213" s="30"/>
      <c r="O1213" s="30"/>
      <c r="P1213" s="30"/>
      <c r="Q1213" s="30"/>
      <c r="R1213" s="30"/>
      <c r="S1213" s="30"/>
      <c r="T1213" s="30"/>
    </row>
    <row r="1214" spans="3:20" x14ac:dyDescent="0.3">
      <c r="C1214" s="30"/>
      <c r="D1214" s="30"/>
      <c r="E1214" s="30"/>
      <c r="F1214" s="30"/>
      <c r="G1214" s="43"/>
      <c r="H1214" s="43"/>
      <c r="I1214" s="43"/>
      <c r="J1214" s="43"/>
      <c r="K1214" s="43"/>
      <c r="L1214" s="43"/>
      <c r="M1214" s="43"/>
      <c r="N1214" s="30"/>
      <c r="O1214" s="30"/>
      <c r="P1214" s="30"/>
      <c r="Q1214" s="30"/>
      <c r="R1214" s="30"/>
      <c r="S1214" s="30"/>
      <c r="T1214" s="30"/>
    </row>
    <row r="1215" spans="3:20" x14ac:dyDescent="0.3">
      <c r="C1215" s="30"/>
      <c r="D1215" s="30"/>
      <c r="E1215" s="30"/>
      <c r="F1215" s="30"/>
      <c r="G1215" s="43"/>
      <c r="H1215" s="43"/>
      <c r="I1215" s="43"/>
      <c r="J1215" s="43"/>
      <c r="K1215" s="43"/>
      <c r="L1215" s="43"/>
      <c r="M1215" s="43"/>
      <c r="N1215" s="30"/>
      <c r="O1215" s="30"/>
      <c r="P1215" s="30"/>
      <c r="Q1215" s="30"/>
      <c r="R1215" s="30"/>
      <c r="S1215" s="30"/>
      <c r="T1215" s="30"/>
    </row>
    <row r="1216" spans="3:20" x14ac:dyDescent="0.3">
      <c r="C1216" s="30"/>
      <c r="D1216" s="30"/>
      <c r="E1216" s="30"/>
      <c r="F1216" s="30"/>
      <c r="G1216" s="43"/>
      <c r="H1216" s="43"/>
      <c r="I1216" s="43"/>
      <c r="J1216" s="43"/>
      <c r="K1216" s="43"/>
      <c r="L1216" s="43"/>
      <c r="M1216" s="43"/>
      <c r="N1216" s="30"/>
      <c r="O1216" s="30"/>
      <c r="P1216" s="30"/>
      <c r="Q1216" s="30"/>
      <c r="R1216" s="30"/>
      <c r="S1216" s="30"/>
      <c r="T1216" s="30"/>
    </row>
    <row r="1217" spans="3:20" x14ac:dyDescent="0.3">
      <c r="C1217" s="30"/>
      <c r="D1217" s="30"/>
      <c r="E1217" s="30"/>
      <c r="F1217" s="30"/>
      <c r="G1217" s="43"/>
      <c r="H1217" s="43"/>
      <c r="I1217" s="43"/>
      <c r="J1217" s="43"/>
      <c r="K1217" s="43"/>
      <c r="L1217" s="43"/>
      <c r="M1217" s="43"/>
      <c r="N1217" s="30"/>
      <c r="O1217" s="30"/>
      <c r="P1217" s="30"/>
      <c r="Q1217" s="30"/>
      <c r="R1217" s="30"/>
      <c r="S1217" s="30"/>
      <c r="T1217" s="30"/>
    </row>
    <row r="1218" spans="3:20" x14ac:dyDescent="0.3">
      <c r="C1218" s="30"/>
      <c r="D1218" s="30"/>
      <c r="E1218" s="30"/>
      <c r="F1218" s="30"/>
      <c r="G1218" s="43"/>
      <c r="H1218" s="43"/>
      <c r="I1218" s="43"/>
      <c r="J1218" s="43"/>
      <c r="K1218" s="43"/>
      <c r="L1218" s="43"/>
      <c r="M1218" s="43"/>
      <c r="N1218" s="30"/>
      <c r="O1218" s="30"/>
      <c r="P1218" s="30"/>
      <c r="Q1218" s="30"/>
      <c r="R1218" s="30"/>
      <c r="S1218" s="30"/>
      <c r="T1218" s="30"/>
    </row>
    <row r="1219" spans="3:20" x14ac:dyDescent="0.3">
      <c r="C1219" s="30"/>
      <c r="D1219" s="30"/>
      <c r="E1219" s="30"/>
      <c r="F1219" s="30"/>
      <c r="G1219" s="43"/>
      <c r="H1219" s="43"/>
      <c r="I1219" s="43"/>
      <c r="J1219" s="43"/>
      <c r="K1219" s="43"/>
      <c r="L1219" s="43"/>
      <c r="M1219" s="43"/>
      <c r="N1219" s="30"/>
      <c r="O1219" s="30"/>
      <c r="P1219" s="30"/>
      <c r="Q1219" s="30"/>
      <c r="R1219" s="30"/>
      <c r="S1219" s="30"/>
      <c r="T1219" s="30"/>
    </row>
    <row r="1220" spans="3:20" x14ac:dyDescent="0.3">
      <c r="C1220" s="30"/>
      <c r="D1220" s="30"/>
      <c r="E1220" s="30"/>
      <c r="F1220" s="30"/>
      <c r="G1220" s="43"/>
      <c r="H1220" s="43"/>
      <c r="I1220" s="43"/>
      <c r="J1220" s="43"/>
      <c r="K1220" s="43"/>
      <c r="L1220" s="43"/>
      <c r="M1220" s="43"/>
      <c r="N1220" s="30"/>
      <c r="O1220" s="30"/>
      <c r="P1220" s="30"/>
      <c r="Q1220" s="30"/>
      <c r="R1220" s="30"/>
      <c r="S1220" s="30"/>
      <c r="T1220" s="30"/>
    </row>
    <row r="1221" spans="3:20" x14ac:dyDescent="0.3">
      <c r="C1221" s="30"/>
      <c r="D1221" s="30"/>
      <c r="E1221" s="30"/>
      <c r="F1221" s="30"/>
      <c r="G1221" s="43"/>
      <c r="H1221" s="43"/>
      <c r="I1221" s="43"/>
      <c r="J1221" s="43"/>
      <c r="K1221" s="43"/>
      <c r="L1221" s="43"/>
      <c r="M1221" s="43"/>
      <c r="N1221" s="30"/>
      <c r="O1221" s="30"/>
      <c r="P1221" s="30"/>
      <c r="Q1221" s="30"/>
      <c r="R1221" s="30"/>
      <c r="S1221" s="30"/>
      <c r="T1221" s="30"/>
    </row>
    <row r="1222" spans="3:20" x14ac:dyDescent="0.3">
      <c r="C1222" s="30"/>
      <c r="D1222" s="30"/>
      <c r="E1222" s="30"/>
      <c r="F1222" s="30"/>
      <c r="G1222" s="43"/>
      <c r="H1222" s="43"/>
      <c r="I1222" s="43"/>
      <c r="J1222" s="43"/>
      <c r="K1222" s="43"/>
      <c r="L1222" s="43"/>
      <c r="M1222" s="43"/>
      <c r="N1222" s="30"/>
      <c r="O1222" s="30"/>
      <c r="P1222" s="30"/>
      <c r="Q1222" s="30"/>
      <c r="R1222" s="30"/>
      <c r="S1222" s="30"/>
      <c r="T1222" s="30"/>
    </row>
    <row r="1223" spans="3:20" x14ac:dyDescent="0.3">
      <c r="C1223" s="30"/>
      <c r="D1223" s="30"/>
      <c r="E1223" s="30"/>
      <c r="F1223" s="30"/>
      <c r="G1223" s="43"/>
      <c r="H1223" s="43"/>
      <c r="I1223" s="43"/>
      <c r="J1223" s="43"/>
      <c r="K1223" s="43"/>
      <c r="L1223" s="43"/>
      <c r="M1223" s="43"/>
      <c r="N1223" s="30"/>
      <c r="O1223" s="30"/>
      <c r="P1223" s="30"/>
      <c r="Q1223" s="30"/>
      <c r="R1223" s="30"/>
      <c r="S1223" s="30"/>
      <c r="T1223" s="30"/>
    </row>
    <row r="1224" spans="3:20" x14ac:dyDescent="0.3">
      <c r="C1224" s="30"/>
      <c r="D1224" s="30"/>
      <c r="E1224" s="30"/>
      <c r="F1224" s="30"/>
      <c r="G1224" s="43"/>
      <c r="H1224" s="43"/>
      <c r="I1224" s="43"/>
      <c r="J1224" s="43"/>
      <c r="K1224" s="43"/>
      <c r="L1224" s="43"/>
      <c r="M1224" s="43"/>
      <c r="N1224" s="30"/>
      <c r="O1224" s="30"/>
      <c r="P1224" s="30"/>
      <c r="Q1224" s="30"/>
      <c r="R1224" s="30"/>
      <c r="S1224" s="30"/>
      <c r="T1224" s="30"/>
    </row>
    <row r="1225" spans="3:20" x14ac:dyDescent="0.3">
      <c r="C1225" s="30"/>
      <c r="D1225" s="30"/>
      <c r="E1225" s="30"/>
      <c r="F1225" s="30"/>
      <c r="G1225" s="43"/>
      <c r="H1225" s="43"/>
      <c r="I1225" s="43"/>
      <c r="J1225" s="43"/>
      <c r="K1225" s="43"/>
      <c r="L1225" s="43"/>
      <c r="M1225" s="43"/>
      <c r="N1225" s="30"/>
      <c r="O1225" s="30"/>
      <c r="P1225" s="30"/>
      <c r="Q1225" s="30"/>
      <c r="R1225" s="30"/>
      <c r="S1225" s="30"/>
      <c r="T1225" s="30"/>
    </row>
    <row r="1226" spans="3:20" x14ac:dyDescent="0.3">
      <c r="C1226" s="30"/>
      <c r="D1226" s="30"/>
      <c r="E1226" s="30"/>
      <c r="F1226" s="30"/>
      <c r="G1226" s="43"/>
      <c r="H1226" s="43"/>
      <c r="I1226" s="43"/>
      <c r="J1226" s="43"/>
      <c r="K1226" s="43"/>
      <c r="L1226" s="43"/>
      <c r="M1226" s="43"/>
      <c r="N1226" s="30"/>
      <c r="O1226" s="30"/>
      <c r="P1226" s="30"/>
      <c r="Q1226" s="30"/>
      <c r="R1226" s="30"/>
      <c r="S1226" s="30"/>
      <c r="T1226" s="30"/>
    </row>
    <row r="1227" spans="3:20" x14ac:dyDescent="0.3">
      <c r="C1227" s="30"/>
      <c r="D1227" s="30"/>
      <c r="E1227" s="30"/>
      <c r="F1227" s="30"/>
      <c r="G1227" s="43"/>
      <c r="H1227" s="43"/>
      <c r="I1227" s="43"/>
      <c r="J1227" s="43"/>
      <c r="K1227" s="43"/>
      <c r="L1227" s="43"/>
      <c r="M1227" s="43"/>
      <c r="N1227" s="30"/>
      <c r="O1227" s="30"/>
      <c r="P1227" s="30"/>
      <c r="Q1227" s="30"/>
      <c r="R1227" s="30"/>
      <c r="S1227" s="30"/>
      <c r="T1227" s="30"/>
    </row>
    <row r="1228" spans="3:20" x14ac:dyDescent="0.3">
      <c r="C1228" s="30"/>
      <c r="D1228" s="30"/>
      <c r="E1228" s="30"/>
      <c r="F1228" s="30"/>
      <c r="G1228" s="43"/>
      <c r="H1228" s="43"/>
      <c r="I1228" s="43"/>
      <c r="J1228" s="43"/>
      <c r="K1228" s="43"/>
      <c r="L1228" s="43"/>
      <c r="M1228" s="43"/>
      <c r="N1228" s="30"/>
      <c r="O1228" s="30"/>
      <c r="P1228" s="30"/>
      <c r="Q1228" s="30"/>
      <c r="R1228" s="30"/>
      <c r="S1228" s="30"/>
      <c r="T1228" s="30"/>
    </row>
    <row r="1229" spans="3:20" x14ac:dyDescent="0.3">
      <c r="C1229" s="30"/>
      <c r="D1229" s="30"/>
      <c r="E1229" s="30"/>
      <c r="F1229" s="30"/>
      <c r="G1229" s="43"/>
      <c r="H1229" s="43"/>
      <c r="I1229" s="43"/>
      <c r="J1229" s="43"/>
      <c r="K1229" s="43"/>
      <c r="L1229" s="43"/>
      <c r="M1229" s="43"/>
      <c r="N1229" s="30"/>
      <c r="O1229" s="30"/>
      <c r="P1229" s="30"/>
      <c r="Q1229" s="30"/>
      <c r="R1229" s="30"/>
      <c r="S1229" s="30"/>
      <c r="T1229" s="30"/>
    </row>
    <row r="1230" spans="3:20" x14ac:dyDescent="0.3">
      <c r="C1230" s="30"/>
      <c r="D1230" s="30"/>
      <c r="E1230" s="30"/>
      <c r="F1230" s="30"/>
      <c r="G1230" s="43"/>
      <c r="H1230" s="43"/>
      <c r="I1230" s="43"/>
      <c r="J1230" s="43"/>
      <c r="K1230" s="43"/>
      <c r="L1230" s="43"/>
      <c r="M1230" s="43"/>
      <c r="N1230" s="30"/>
      <c r="O1230" s="30"/>
      <c r="P1230" s="30"/>
      <c r="Q1230" s="30"/>
      <c r="R1230" s="30"/>
      <c r="S1230" s="30"/>
      <c r="T1230" s="30"/>
    </row>
    <row r="1231" spans="3:20" x14ac:dyDescent="0.3">
      <c r="C1231" s="30"/>
      <c r="D1231" s="30"/>
      <c r="E1231" s="30"/>
      <c r="F1231" s="30"/>
      <c r="G1231" s="43"/>
      <c r="H1231" s="43"/>
      <c r="I1231" s="43"/>
      <c r="J1231" s="43"/>
      <c r="K1231" s="43"/>
      <c r="L1231" s="43"/>
      <c r="M1231" s="43"/>
      <c r="N1231" s="30"/>
      <c r="O1231" s="30"/>
      <c r="P1231" s="30"/>
      <c r="Q1231" s="30"/>
      <c r="R1231" s="30"/>
      <c r="S1231" s="30"/>
      <c r="T1231" s="30"/>
    </row>
    <row r="1232" spans="3:20" x14ac:dyDescent="0.3">
      <c r="C1232" s="30"/>
      <c r="D1232" s="30"/>
      <c r="E1232" s="30"/>
      <c r="F1232" s="30"/>
      <c r="G1232" s="43"/>
      <c r="H1232" s="43"/>
      <c r="I1232" s="43"/>
      <c r="J1232" s="43"/>
      <c r="K1232" s="43"/>
      <c r="L1232" s="43"/>
      <c r="M1232" s="43"/>
      <c r="N1232" s="30"/>
      <c r="O1232" s="30"/>
      <c r="P1232" s="30"/>
      <c r="Q1232" s="30"/>
      <c r="R1232" s="30"/>
      <c r="S1232" s="30"/>
      <c r="T1232" s="30"/>
    </row>
    <row r="1233" spans="3:20" x14ac:dyDescent="0.3">
      <c r="C1233" s="30"/>
      <c r="D1233" s="30"/>
      <c r="E1233" s="30"/>
      <c r="F1233" s="30"/>
      <c r="G1233" s="43"/>
      <c r="H1233" s="43"/>
      <c r="I1233" s="43"/>
      <c r="J1233" s="43"/>
      <c r="K1233" s="43"/>
      <c r="L1233" s="43"/>
      <c r="M1233" s="43"/>
      <c r="N1233" s="30"/>
      <c r="O1233" s="30"/>
      <c r="P1233" s="30"/>
      <c r="Q1233" s="30"/>
      <c r="R1233" s="30"/>
      <c r="S1233" s="30"/>
      <c r="T1233" s="30"/>
    </row>
    <row r="1234" spans="3:20" x14ac:dyDescent="0.3">
      <c r="C1234" s="30"/>
      <c r="D1234" s="30"/>
      <c r="E1234" s="30"/>
      <c r="F1234" s="30"/>
      <c r="G1234" s="43"/>
      <c r="H1234" s="43"/>
      <c r="I1234" s="43"/>
      <c r="J1234" s="43"/>
      <c r="K1234" s="43"/>
      <c r="L1234" s="43"/>
      <c r="M1234" s="43"/>
      <c r="N1234" s="30"/>
      <c r="O1234" s="30"/>
      <c r="P1234" s="30"/>
      <c r="Q1234" s="30"/>
      <c r="R1234" s="30"/>
      <c r="S1234" s="30"/>
      <c r="T1234" s="30"/>
    </row>
    <row r="1235" spans="3:20" x14ac:dyDescent="0.3">
      <c r="C1235" s="30"/>
      <c r="D1235" s="30"/>
      <c r="E1235" s="30"/>
      <c r="F1235" s="30"/>
      <c r="G1235" s="43"/>
      <c r="H1235" s="43"/>
      <c r="I1235" s="43"/>
      <c r="J1235" s="43"/>
      <c r="K1235" s="43"/>
      <c r="L1235" s="43"/>
      <c r="M1235" s="43"/>
      <c r="N1235" s="30"/>
      <c r="O1235" s="30"/>
      <c r="P1235" s="30"/>
      <c r="Q1235" s="30"/>
      <c r="R1235" s="30"/>
      <c r="S1235" s="30"/>
      <c r="T1235" s="30"/>
    </row>
    <row r="1236" spans="3:20" x14ac:dyDescent="0.3">
      <c r="C1236" s="30"/>
      <c r="D1236" s="30"/>
      <c r="E1236" s="30"/>
      <c r="F1236" s="30"/>
      <c r="G1236" s="43"/>
      <c r="H1236" s="43"/>
      <c r="I1236" s="43"/>
      <c r="J1236" s="43"/>
      <c r="K1236" s="43"/>
      <c r="L1236" s="43"/>
      <c r="M1236" s="43"/>
      <c r="N1236" s="30"/>
      <c r="O1236" s="30"/>
      <c r="P1236" s="30"/>
      <c r="Q1236" s="30"/>
      <c r="R1236" s="30"/>
      <c r="S1236" s="30"/>
      <c r="T1236" s="30"/>
    </row>
    <row r="1237" spans="3:20" x14ac:dyDescent="0.3">
      <c r="C1237" s="30"/>
      <c r="D1237" s="30"/>
      <c r="E1237" s="30"/>
      <c r="F1237" s="30"/>
      <c r="G1237" s="43"/>
      <c r="H1237" s="43"/>
      <c r="I1237" s="43"/>
      <c r="J1237" s="43"/>
      <c r="K1237" s="43"/>
      <c r="L1237" s="43"/>
      <c r="M1237" s="43"/>
      <c r="N1237" s="30"/>
      <c r="O1237" s="30"/>
      <c r="P1237" s="30"/>
      <c r="Q1237" s="30"/>
      <c r="R1237" s="30"/>
      <c r="S1237" s="30"/>
      <c r="T1237" s="30"/>
    </row>
    <row r="1238" spans="3:20" x14ac:dyDescent="0.3">
      <c r="C1238" s="30"/>
      <c r="D1238" s="30"/>
      <c r="E1238" s="30"/>
      <c r="F1238" s="30"/>
      <c r="G1238" s="43"/>
      <c r="H1238" s="43"/>
      <c r="I1238" s="43"/>
      <c r="J1238" s="43"/>
      <c r="K1238" s="43"/>
      <c r="L1238" s="43"/>
      <c r="M1238" s="43"/>
      <c r="N1238" s="30"/>
      <c r="O1238" s="30"/>
      <c r="P1238" s="30"/>
      <c r="Q1238" s="30"/>
      <c r="R1238" s="30"/>
      <c r="S1238" s="30"/>
      <c r="T1238" s="30"/>
    </row>
    <row r="1239" spans="3:20" x14ac:dyDescent="0.3">
      <c r="C1239" s="30"/>
      <c r="D1239" s="30"/>
      <c r="E1239" s="30"/>
      <c r="F1239" s="30"/>
      <c r="G1239" s="43"/>
      <c r="H1239" s="43"/>
      <c r="I1239" s="43"/>
      <c r="J1239" s="43"/>
      <c r="K1239" s="43"/>
      <c r="L1239" s="43"/>
      <c r="M1239" s="43"/>
      <c r="N1239" s="30"/>
      <c r="O1239" s="30"/>
      <c r="P1239" s="30"/>
      <c r="Q1239" s="30"/>
      <c r="R1239" s="30"/>
      <c r="S1239" s="30"/>
      <c r="T1239" s="30"/>
    </row>
    <row r="1240" spans="3:20" x14ac:dyDescent="0.3">
      <c r="C1240" s="30"/>
      <c r="D1240" s="30"/>
      <c r="E1240" s="30"/>
      <c r="F1240" s="30"/>
      <c r="G1240" s="43"/>
      <c r="H1240" s="43"/>
      <c r="I1240" s="43"/>
      <c r="J1240" s="43"/>
      <c r="K1240" s="43"/>
      <c r="L1240" s="43"/>
      <c r="M1240" s="43"/>
      <c r="N1240" s="30"/>
      <c r="O1240" s="30"/>
      <c r="P1240" s="30"/>
      <c r="Q1240" s="30"/>
      <c r="R1240" s="30"/>
      <c r="S1240" s="30"/>
      <c r="T1240" s="30"/>
    </row>
    <row r="1241" spans="3:20" x14ac:dyDescent="0.3">
      <c r="C1241" s="30"/>
      <c r="D1241" s="30"/>
      <c r="E1241" s="30"/>
      <c r="F1241" s="30"/>
      <c r="G1241" s="43"/>
      <c r="H1241" s="43"/>
      <c r="I1241" s="43"/>
      <c r="J1241" s="43"/>
      <c r="K1241" s="43"/>
      <c r="L1241" s="43"/>
      <c r="M1241" s="43"/>
      <c r="N1241" s="30"/>
      <c r="O1241" s="30"/>
      <c r="P1241" s="30"/>
      <c r="Q1241" s="30"/>
      <c r="R1241" s="30"/>
      <c r="S1241" s="30"/>
      <c r="T1241" s="30"/>
    </row>
    <row r="1242" spans="3:20" x14ac:dyDescent="0.3">
      <c r="C1242" s="30"/>
      <c r="D1242" s="30"/>
      <c r="E1242" s="30"/>
      <c r="F1242" s="30"/>
      <c r="G1242" s="43"/>
      <c r="H1242" s="43"/>
      <c r="I1242" s="43"/>
      <c r="J1242" s="43"/>
      <c r="K1242" s="43"/>
      <c r="L1242" s="43"/>
      <c r="M1242" s="43"/>
      <c r="N1242" s="30"/>
      <c r="O1242" s="30"/>
      <c r="P1242" s="30"/>
      <c r="Q1242" s="30"/>
      <c r="R1242" s="30"/>
      <c r="S1242" s="30"/>
      <c r="T1242" s="30"/>
    </row>
    <row r="1243" spans="3:20" x14ac:dyDescent="0.3">
      <c r="C1243" s="30"/>
      <c r="D1243" s="30"/>
      <c r="E1243" s="30"/>
      <c r="F1243" s="30"/>
      <c r="G1243" s="43"/>
      <c r="H1243" s="43"/>
      <c r="I1243" s="43"/>
      <c r="J1243" s="43"/>
      <c r="K1243" s="43"/>
      <c r="L1243" s="43"/>
      <c r="M1243" s="43"/>
      <c r="N1243" s="30"/>
      <c r="O1243" s="30"/>
      <c r="P1243" s="30"/>
      <c r="Q1243" s="30"/>
      <c r="R1243" s="30"/>
      <c r="S1243" s="30"/>
      <c r="T1243" s="30"/>
    </row>
    <row r="1244" spans="3:20" x14ac:dyDescent="0.3">
      <c r="C1244" s="30"/>
      <c r="D1244" s="30"/>
      <c r="E1244" s="30"/>
      <c r="F1244" s="30"/>
      <c r="G1244" s="43"/>
      <c r="H1244" s="43"/>
      <c r="I1244" s="43"/>
      <c r="J1244" s="43"/>
      <c r="K1244" s="43"/>
      <c r="L1244" s="43"/>
      <c r="M1244" s="43"/>
      <c r="N1244" s="30"/>
      <c r="O1244" s="30"/>
      <c r="P1244" s="30"/>
      <c r="Q1244" s="30"/>
      <c r="R1244" s="30"/>
      <c r="S1244" s="30"/>
      <c r="T1244" s="30"/>
    </row>
    <row r="1245" spans="3:20" x14ac:dyDescent="0.3">
      <c r="C1245" s="30"/>
      <c r="D1245" s="30"/>
      <c r="E1245" s="30"/>
      <c r="F1245" s="30"/>
      <c r="G1245" s="43"/>
      <c r="H1245" s="43"/>
      <c r="I1245" s="43"/>
      <c r="J1245" s="43"/>
      <c r="K1245" s="43"/>
      <c r="L1245" s="43"/>
      <c r="M1245" s="43"/>
      <c r="N1245" s="30"/>
      <c r="O1245" s="30"/>
      <c r="P1245" s="30"/>
      <c r="Q1245" s="30"/>
      <c r="R1245" s="30"/>
      <c r="S1245" s="30"/>
      <c r="T1245" s="30"/>
    </row>
    <row r="1246" spans="3:20" x14ac:dyDescent="0.3">
      <c r="C1246" s="30"/>
      <c r="D1246" s="30"/>
      <c r="E1246" s="30"/>
      <c r="F1246" s="30"/>
      <c r="G1246" s="43"/>
      <c r="H1246" s="43"/>
      <c r="I1246" s="43"/>
      <c r="J1246" s="43"/>
      <c r="K1246" s="43"/>
      <c r="L1246" s="43"/>
      <c r="M1246" s="43"/>
      <c r="N1246" s="30"/>
      <c r="O1246" s="30"/>
      <c r="P1246" s="30"/>
      <c r="Q1246" s="30"/>
      <c r="R1246" s="30"/>
      <c r="S1246" s="30"/>
      <c r="T1246" s="30"/>
    </row>
    <row r="1247" spans="3:20" x14ac:dyDescent="0.3">
      <c r="C1247" s="30"/>
      <c r="D1247" s="30"/>
      <c r="E1247" s="30"/>
      <c r="F1247" s="30"/>
      <c r="G1247" s="43"/>
      <c r="H1247" s="43"/>
      <c r="I1247" s="43"/>
      <c r="J1247" s="43"/>
      <c r="K1247" s="43"/>
      <c r="L1247" s="43"/>
      <c r="M1247" s="43"/>
      <c r="N1247" s="30"/>
      <c r="O1247" s="30"/>
      <c r="P1247" s="30"/>
      <c r="Q1247" s="30"/>
      <c r="R1247" s="30"/>
      <c r="S1247" s="30"/>
      <c r="T1247" s="30"/>
    </row>
    <row r="1248" spans="3:20" x14ac:dyDescent="0.3">
      <c r="C1248" s="30"/>
      <c r="D1248" s="30"/>
      <c r="E1248" s="30"/>
      <c r="F1248" s="30"/>
      <c r="G1248" s="43"/>
      <c r="H1248" s="43"/>
      <c r="I1248" s="43"/>
      <c r="J1248" s="43"/>
      <c r="K1248" s="43"/>
      <c r="L1248" s="43"/>
      <c r="M1248" s="43"/>
      <c r="N1248" s="30"/>
      <c r="O1248" s="30"/>
      <c r="P1248" s="30"/>
      <c r="Q1248" s="30"/>
      <c r="R1248" s="30"/>
      <c r="S1248" s="30"/>
      <c r="T1248" s="30"/>
    </row>
    <row r="1249" spans="3:20" x14ac:dyDescent="0.3">
      <c r="C1249" s="30"/>
      <c r="D1249" s="30"/>
      <c r="E1249" s="30"/>
      <c r="F1249" s="30"/>
      <c r="G1249" s="43"/>
      <c r="H1249" s="43"/>
      <c r="I1249" s="43"/>
      <c r="J1249" s="43"/>
      <c r="K1249" s="43"/>
      <c r="L1249" s="43"/>
      <c r="M1249" s="43"/>
      <c r="N1249" s="30"/>
      <c r="O1249" s="30"/>
      <c r="P1249" s="30"/>
      <c r="Q1249" s="30"/>
      <c r="R1249" s="30"/>
      <c r="S1249" s="30"/>
      <c r="T1249" s="30"/>
    </row>
    <row r="1250" spans="3:20" x14ac:dyDescent="0.3">
      <c r="C1250" s="30"/>
      <c r="D1250" s="30"/>
      <c r="E1250" s="30"/>
      <c r="F1250" s="30"/>
      <c r="G1250" s="43"/>
      <c r="H1250" s="43"/>
      <c r="I1250" s="43"/>
      <c r="J1250" s="43"/>
      <c r="K1250" s="43"/>
      <c r="L1250" s="43"/>
      <c r="M1250" s="43"/>
      <c r="N1250" s="30"/>
      <c r="O1250" s="30"/>
      <c r="P1250" s="30"/>
      <c r="Q1250" s="30"/>
      <c r="R1250" s="30"/>
      <c r="S1250" s="30"/>
      <c r="T1250" s="30"/>
    </row>
    <row r="1251" spans="3:20" x14ac:dyDescent="0.3">
      <c r="C1251" s="30"/>
      <c r="D1251" s="30"/>
      <c r="E1251" s="30"/>
      <c r="F1251" s="30"/>
      <c r="G1251" s="43"/>
      <c r="H1251" s="43"/>
      <c r="I1251" s="43"/>
      <c r="J1251" s="43"/>
      <c r="K1251" s="43"/>
      <c r="L1251" s="43"/>
      <c r="M1251" s="43"/>
      <c r="N1251" s="30"/>
      <c r="O1251" s="30"/>
      <c r="P1251" s="30"/>
      <c r="Q1251" s="30"/>
      <c r="R1251" s="30"/>
      <c r="S1251" s="30"/>
      <c r="T1251" s="30"/>
    </row>
    <row r="1252" spans="3:20" x14ac:dyDescent="0.3">
      <c r="C1252" s="30"/>
      <c r="D1252" s="30"/>
      <c r="E1252" s="30"/>
      <c r="F1252" s="30"/>
      <c r="G1252" s="43"/>
      <c r="H1252" s="43"/>
      <c r="I1252" s="43"/>
      <c r="J1252" s="43"/>
      <c r="K1252" s="43"/>
      <c r="L1252" s="43"/>
      <c r="M1252" s="43"/>
      <c r="N1252" s="30"/>
      <c r="O1252" s="30"/>
      <c r="P1252" s="30"/>
      <c r="Q1252" s="30"/>
      <c r="R1252" s="30"/>
      <c r="S1252" s="30"/>
      <c r="T1252" s="30"/>
    </row>
    <row r="1253" spans="3:20" x14ac:dyDescent="0.3">
      <c r="C1253" s="30"/>
      <c r="D1253" s="30"/>
      <c r="E1253" s="30"/>
      <c r="F1253" s="30"/>
      <c r="G1253" s="43"/>
      <c r="H1253" s="43"/>
      <c r="I1253" s="43"/>
      <c r="J1253" s="43"/>
      <c r="K1253" s="43"/>
      <c r="L1253" s="43"/>
      <c r="M1253" s="43"/>
      <c r="N1253" s="30"/>
      <c r="O1253" s="30"/>
      <c r="P1253" s="30"/>
      <c r="Q1253" s="30"/>
      <c r="R1253" s="30"/>
      <c r="S1253" s="30"/>
      <c r="T1253" s="30"/>
    </row>
    <row r="1254" spans="3:20" x14ac:dyDescent="0.3">
      <c r="C1254" s="30"/>
      <c r="D1254" s="30"/>
      <c r="E1254" s="30"/>
      <c r="F1254" s="30"/>
      <c r="G1254" s="43"/>
      <c r="H1254" s="43"/>
      <c r="I1254" s="43"/>
      <c r="J1254" s="43"/>
      <c r="K1254" s="43"/>
      <c r="L1254" s="43"/>
      <c r="M1254" s="43"/>
      <c r="N1254" s="30"/>
      <c r="O1254" s="30"/>
      <c r="P1254" s="30"/>
      <c r="Q1254" s="30"/>
      <c r="R1254" s="30"/>
      <c r="S1254" s="30"/>
      <c r="T1254" s="30"/>
    </row>
    <row r="1255" spans="3:20" x14ac:dyDescent="0.3">
      <c r="C1255" s="30"/>
      <c r="D1255" s="30"/>
      <c r="E1255" s="30"/>
      <c r="F1255" s="30"/>
      <c r="G1255" s="43"/>
      <c r="H1255" s="43"/>
      <c r="I1255" s="43"/>
      <c r="J1255" s="43"/>
      <c r="K1255" s="43"/>
      <c r="L1255" s="43"/>
      <c r="M1255" s="43"/>
      <c r="N1255" s="30"/>
      <c r="O1255" s="30"/>
      <c r="P1255" s="30"/>
      <c r="Q1255" s="30"/>
      <c r="R1255" s="30"/>
      <c r="S1255" s="30"/>
      <c r="T1255" s="30"/>
    </row>
    <row r="1256" spans="3:20" x14ac:dyDescent="0.3">
      <c r="C1256" s="30"/>
      <c r="D1256" s="30"/>
      <c r="E1256" s="30"/>
      <c r="F1256" s="30"/>
      <c r="G1256" s="43"/>
      <c r="H1256" s="43"/>
      <c r="I1256" s="43"/>
      <c r="J1256" s="43"/>
      <c r="K1256" s="43"/>
      <c r="L1256" s="43"/>
      <c r="M1256" s="43"/>
      <c r="N1256" s="30"/>
      <c r="O1256" s="30"/>
      <c r="P1256" s="30"/>
      <c r="Q1256" s="30"/>
      <c r="R1256" s="30"/>
      <c r="S1256" s="30"/>
      <c r="T1256" s="30"/>
    </row>
    <row r="1257" spans="3:20" x14ac:dyDescent="0.3">
      <c r="C1257" s="30"/>
      <c r="D1257" s="30"/>
      <c r="E1257" s="30"/>
      <c r="F1257" s="30"/>
      <c r="G1257" s="43"/>
      <c r="H1257" s="43"/>
      <c r="I1257" s="43"/>
      <c r="J1257" s="43"/>
      <c r="K1257" s="43"/>
      <c r="L1257" s="43"/>
      <c r="M1257" s="43"/>
      <c r="N1257" s="30"/>
      <c r="O1257" s="30"/>
      <c r="P1257" s="30"/>
      <c r="Q1257" s="30"/>
      <c r="R1257" s="30"/>
      <c r="S1257" s="30"/>
      <c r="T1257" s="30"/>
    </row>
    <row r="1258" spans="3:20" x14ac:dyDescent="0.3">
      <c r="C1258" s="30"/>
      <c r="D1258" s="30"/>
      <c r="E1258" s="30"/>
      <c r="F1258" s="30"/>
      <c r="G1258" s="43"/>
      <c r="H1258" s="43"/>
      <c r="I1258" s="43"/>
      <c r="J1258" s="43"/>
      <c r="K1258" s="43"/>
      <c r="L1258" s="43"/>
      <c r="M1258" s="43"/>
      <c r="N1258" s="30"/>
      <c r="O1258" s="30"/>
      <c r="P1258" s="30"/>
      <c r="Q1258" s="30"/>
      <c r="R1258" s="30"/>
      <c r="S1258" s="30"/>
      <c r="T1258" s="30"/>
    </row>
    <row r="1259" spans="3:20" x14ac:dyDescent="0.3">
      <c r="C1259" s="30"/>
      <c r="D1259" s="30"/>
      <c r="E1259" s="30"/>
      <c r="F1259" s="30"/>
      <c r="G1259" s="43"/>
      <c r="H1259" s="43"/>
      <c r="I1259" s="43"/>
      <c r="J1259" s="43"/>
      <c r="K1259" s="43"/>
      <c r="L1259" s="43"/>
      <c r="M1259" s="43"/>
      <c r="N1259" s="30"/>
      <c r="O1259" s="30"/>
      <c r="P1259" s="30"/>
      <c r="Q1259" s="30"/>
      <c r="R1259" s="30"/>
      <c r="S1259" s="30"/>
      <c r="T1259" s="30"/>
    </row>
    <row r="1260" spans="3:20" x14ac:dyDescent="0.3">
      <c r="C1260" s="30"/>
      <c r="D1260" s="30"/>
      <c r="E1260" s="30"/>
      <c r="F1260" s="30"/>
      <c r="G1260" s="43"/>
      <c r="H1260" s="43"/>
      <c r="I1260" s="43"/>
      <c r="J1260" s="43"/>
      <c r="K1260" s="43"/>
      <c r="L1260" s="43"/>
      <c r="M1260" s="43"/>
      <c r="N1260" s="30"/>
      <c r="O1260" s="30"/>
      <c r="P1260" s="30"/>
      <c r="Q1260" s="30"/>
      <c r="R1260" s="30"/>
      <c r="S1260" s="30"/>
      <c r="T1260" s="30"/>
    </row>
    <row r="1261" spans="3:20" x14ac:dyDescent="0.3">
      <c r="C1261" s="30"/>
      <c r="D1261" s="30"/>
      <c r="E1261" s="30"/>
      <c r="F1261" s="30"/>
      <c r="G1261" s="43"/>
      <c r="H1261" s="43"/>
      <c r="I1261" s="43"/>
      <c r="J1261" s="43"/>
      <c r="K1261" s="43"/>
      <c r="L1261" s="43"/>
      <c r="M1261" s="43"/>
      <c r="N1261" s="30"/>
      <c r="O1261" s="30"/>
      <c r="P1261" s="30"/>
      <c r="Q1261" s="30"/>
      <c r="R1261" s="30"/>
      <c r="S1261" s="30"/>
      <c r="T1261" s="30"/>
    </row>
    <row r="1262" spans="3:20" x14ac:dyDescent="0.3">
      <c r="C1262" s="30"/>
      <c r="D1262" s="30"/>
      <c r="E1262" s="30"/>
      <c r="F1262" s="30"/>
      <c r="G1262" s="43"/>
      <c r="H1262" s="43"/>
      <c r="I1262" s="43"/>
      <c r="J1262" s="43"/>
      <c r="K1262" s="43"/>
      <c r="L1262" s="43"/>
      <c r="M1262" s="43"/>
      <c r="N1262" s="30"/>
      <c r="O1262" s="30"/>
      <c r="P1262" s="30"/>
      <c r="Q1262" s="30"/>
      <c r="R1262" s="30"/>
      <c r="S1262" s="30"/>
      <c r="T1262" s="30"/>
    </row>
    <row r="1263" spans="3:20" x14ac:dyDescent="0.3">
      <c r="C1263" s="30"/>
      <c r="D1263" s="30"/>
      <c r="E1263" s="30"/>
      <c r="F1263" s="30"/>
      <c r="G1263" s="43"/>
      <c r="H1263" s="43"/>
      <c r="I1263" s="43"/>
      <c r="J1263" s="43"/>
      <c r="K1263" s="43"/>
      <c r="L1263" s="43"/>
      <c r="M1263" s="43"/>
      <c r="N1263" s="30"/>
      <c r="O1263" s="30"/>
      <c r="P1263" s="30"/>
      <c r="Q1263" s="30"/>
      <c r="R1263" s="30"/>
      <c r="S1263" s="30"/>
      <c r="T1263" s="30"/>
    </row>
    <row r="1264" spans="3:20" x14ac:dyDescent="0.3">
      <c r="C1264" s="30"/>
      <c r="D1264" s="30"/>
      <c r="E1264" s="30"/>
      <c r="F1264" s="30"/>
      <c r="G1264" s="43"/>
      <c r="H1264" s="43"/>
      <c r="I1264" s="43"/>
      <c r="J1264" s="43"/>
      <c r="K1264" s="43"/>
      <c r="L1264" s="43"/>
      <c r="M1264" s="43"/>
      <c r="N1264" s="30"/>
      <c r="O1264" s="30"/>
      <c r="P1264" s="30"/>
      <c r="Q1264" s="30"/>
      <c r="R1264" s="30"/>
      <c r="S1264" s="30"/>
      <c r="T1264" s="30"/>
    </row>
    <row r="1265" spans="3:20" x14ac:dyDescent="0.3">
      <c r="C1265" s="30"/>
      <c r="D1265" s="30"/>
      <c r="E1265" s="30"/>
      <c r="F1265" s="30"/>
      <c r="G1265" s="43"/>
      <c r="H1265" s="43"/>
      <c r="I1265" s="43"/>
      <c r="J1265" s="43"/>
      <c r="K1265" s="43"/>
      <c r="L1265" s="43"/>
      <c r="M1265" s="43"/>
      <c r="N1265" s="30"/>
      <c r="O1265" s="30"/>
      <c r="P1265" s="30"/>
      <c r="Q1265" s="30"/>
      <c r="R1265" s="30"/>
      <c r="S1265" s="30"/>
      <c r="T1265" s="30"/>
    </row>
    <row r="1266" spans="3:20" x14ac:dyDescent="0.3">
      <c r="C1266" s="30"/>
      <c r="D1266" s="30"/>
      <c r="E1266" s="30"/>
      <c r="F1266" s="30"/>
      <c r="G1266" s="43"/>
      <c r="H1266" s="43"/>
      <c r="I1266" s="43"/>
      <c r="J1266" s="43"/>
      <c r="K1266" s="43"/>
      <c r="L1266" s="43"/>
      <c r="M1266" s="43"/>
      <c r="N1266" s="30"/>
      <c r="O1266" s="30"/>
      <c r="P1266" s="30"/>
      <c r="Q1266" s="30"/>
      <c r="R1266" s="30"/>
      <c r="S1266" s="30"/>
      <c r="T1266" s="30"/>
    </row>
    <row r="1267" spans="3:20" x14ac:dyDescent="0.3">
      <c r="C1267" s="30"/>
      <c r="D1267" s="30"/>
      <c r="E1267" s="30"/>
      <c r="F1267" s="30"/>
      <c r="G1267" s="43"/>
      <c r="H1267" s="43"/>
      <c r="I1267" s="43"/>
      <c r="J1267" s="43"/>
      <c r="K1267" s="43"/>
      <c r="L1267" s="43"/>
      <c r="M1267" s="43"/>
      <c r="N1267" s="30"/>
      <c r="O1267" s="30"/>
      <c r="P1267" s="30"/>
      <c r="Q1267" s="30"/>
      <c r="R1267" s="30"/>
      <c r="S1267" s="30"/>
      <c r="T1267" s="30"/>
    </row>
    <row r="1268" spans="3:20" x14ac:dyDescent="0.3">
      <c r="C1268" s="30"/>
      <c r="D1268" s="30"/>
      <c r="E1268" s="30"/>
      <c r="F1268" s="30"/>
      <c r="G1268" s="43"/>
      <c r="H1268" s="43"/>
      <c r="I1268" s="43"/>
      <c r="J1268" s="43"/>
      <c r="K1268" s="43"/>
      <c r="L1268" s="43"/>
      <c r="M1268" s="43"/>
      <c r="N1268" s="30"/>
      <c r="O1268" s="30"/>
      <c r="P1268" s="30"/>
      <c r="Q1268" s="30"/>
      <c r="R1268" s="30"/>
      <c r="S1268" s="30"/>
      <c r="T1268" s="30"/>
    </row>
    <row r="1269" spans="3:20" x14ac:dyDescent="0.3">
      <c r="C1269" s="30"/>
      <c r="D1269" s="30"/>
      <c r="E1269" s="30"/>
      <c r="F1269" s="30"/>
      <c r="G1269" s="43"/>
      <c r="H1269" s="43"/>
      <c r="I1269" s="43"/>
      <c r="J1269" s="43"/>
      <c r="K1269" s="43"/>
      <c r="L1269" s="43"/>
      <c r="M1269" s="43"/>
      <c r="N1269" s="30"/>
      <c r="O1269" s="30"/>
      <c r="P1269" s="30"/>
      <c r="Q1269" s="30"/>
      <c r="R1269" s="30"/>
      <c r="S1269" s="30"/>
      <c r="T1269" s="30"/>
    </row>
    <row r="1270" spans="3:20" x14ac:dyDescent="0.3">
      <c r="C1270" s="30"/>
      <c r="D1270" s="30"/>
      <c r="E1270" s="30"/>
      <c r="F1270" s="30"/>
      <c r="G1270" s="43"/>
      <c r="H1270" s="43"/>
      <c r="I1270" s="43"/>
      <c r="J1270" s="43"/>
      <c r="K1270" s="43"/>
      <c r="L1270" s="43"/>
      <c r="M1270" s="43"/>
      <c r="N1270" s="30"/>
      <c r="O1270" s="30"/>
      <c r="P1270" s="30"/>
      <c r="Q1270" s="30"/>
      <c r="R1270" s="30"/>
      <c r="S1270" s="30"/>
      <c r="T1270" s="30"/>
    </row>
    <row r="1271" spans="3:20" x14ac:dyDescent="0.3">
      <c r="C1271" s="30"/>
      <c r="D1271" s="30"/>
      <c r="E1271" s="30"/>
      <c r="F1271" s="30"/>
      <c r="G1271" s="43"/>
      <c r="H1271" s="43"/>
      <c r="I1271" s="43"/>
      <c r="J1271" s="43"/>
      <c r="K1271" s="43"/>
      <c r="L1271" s="43"/>
      <c r="M1271" s="43"/>
      <c r="N1271" s="30"/>
      <c r="O1271" s="30"/>
      <c r="P1271" s="30"/>
      <c r="Q1271" s="30"/>
      <c r="R1271" s="30"/>
      <c r="S1271" s="30"/>
      <c r="T1271" s="30"/>
    </row>
    <row r="1272" spans="3:20" x14ac:dyDescent="0.3">
      <c r="C1272" s="30"/>
      <c r="D1272" s="30"/>
      <c r="E1272" s="30"/>
      <c r="F1272" s="30"/>
      <c r="G1272" s="43"/>
      <c r="H1272" s="43"/>
      <c r="I1272" s="43"/>
      <c r="J1272" s="43"/>
      <c r="K1272" s="43"/>
      <c r="L1272" s="43"/>
      <c r="M1272" s="43"/>
      <c r="N1272" s="30"/>
      <c r="O1272" s="30"/>
      <c r="P1272" s="30"/>
      <c r="Q1272" s="30"/>
      <c r="R1272" s="30"/>
      <c r="S1272" s="30"/>
      <c r="T1272" s="30"/>
    </row>
    <row r="1273" spans="3:20" x14ac:dyDescent="0.3">
      <c r="C1273" s="30"/>
      <c r="D1273" s="30"/>
      <c r="E1273" s="30"/>
      <c r="F1273" s="30"/>
      <c r="G1273" s="43"/>
      <c r="H1273" s="43"/>
      <c r="I1273" s="43"/>
      <c r="J1273" s="43"/>
      <c r="K1273" s="43"/>
      <c r="L1273" s="43"/>
      <c r="M1273" s="43"/>
      <c r="N1273" s="30"/>
      <c r="O1273" s="30"/>
      <c r="P1273" s="30"/>
      <c r="Q1273" s="30"/>
      <c r="R1273" s="30"/>
      <c r="S1273" s="30"/>
      <c r="T1273" s="30"/>
    </row>
    <row r="1274" spans="3:20" x14ac:dyDescent="0.3">
      <c r="C1274" s="30"/>
      <c r="D1274" s="30"/>
      <c r="E1274" s="30"/>
      <c r="F1274" s="30"/>
      <c r="G1274" s="43"/>
      <c r="H1274" s="43"/>
      <c r="I1274" s="43"/>
      <c r="J1274" s="43"/>
      <c r="K1274" s="43"/>
      <c r="L1274" s="43"/>
      <c r="M1274" s="43"/>
      <c r="N1274" s="30"/>
      <c r="O1274" s="30"/>
      <c r="P1274" s="30"/>
      <c r="Q1274" s="30"/>
      <c r="R1274" s="30"/>
      <c r="S1274" s="30"/>
      <c r="T1274" s="30"/>
    </row>
    <row r="1275" spans="3:20" x14ac:dyDescent="0.3">
      <c r="C1275" s="30"/>
      <c r="D1275" s="30"/>
      <c r="E1275" s="30"/>
      <c r="F1275" s="30"/>
      <c r="G1275" s="43"/>
      <c r="H1275" s="43"/>
      <c r="I1275" s="43"/>
      <c r="J1275" s="43"/>
      <c r="K1275" s="43"/>
      <c r="L1275" s="43"/>
      <c r="M1275" s="43"/>
      <c r="N1275" s="30"/>
      <c r="O1275" s="30"/>
      <c r="P1275" s="30"/>
      <c r="Q1275" s="30"/>
      <c r="R1275" s="30"/>
      <c r="S1275" s="30"/>
      <c r="T1275" s="30"/>
    </row>
    <row r="1276" spans="3:20" x14ac:dyDescent="0.3">
      <c r="C1276" s="30"/>
      <c r="D1276" s="30"/>
      <c r="E1276" s="30"/>
      <c r="F1276" s="30"/>
      <c r="G1276" s="43"/>
      <c r="H1276" s="43"/>
      <c r="I1276" s="43"/>
      <c r="J1276" s="43"/>
      <c r="K1276" s="43"/>
      <c r="L1276" s="43"/>
      <c r="M1276" s="43"/>
      <c r="N1276" s="30"/>
      <c r="O1276" s="30"/>
      <c r="P1276" s="30"/>
      <c r="Q1276" s="30"/>
      <c r="R1276" s="30"/>
      <c r="S1276" s="30"/>
      <c r="T1276" s="30"/>
    </row>
    <row r="1277" spans="3:20" x14ac:dyDescent="0.3">
      <c r="C1277" s="30"/>
      <c r="D1277" s="30"/>
      <c r="E1277" s="30"/>
      <c r="F1277" s="30"/>
      <c r="G1277" s="43"/>
      <c r="H1277" s="43"/>
      <c r="I1277" s="43"/>
      <c r="J1277" s="43"/>
      <c r="K1277" s="43"/>
      <c r="L1277" s="43"/>
      <c r="M1277" s="43"/>
      <c r="N1277" s="30"/>
      <c r="O1277" s="30"/>
      <c r="P1277" s="30"/>
      <c r="Q1277" s="30"/>
      <c r="R1277" s="30"/>
      <c r="S1277" s="30"/>
      <c r="T1277" s="30"/>
    </row>
    <row r="1278" spans="3:20" x14ac:dyDescent="0.3">
      <c r="C1278" s="30"/>
      <c r="D1278" s="30"/>
      <c r="E1278" s="30"/>
      <c r="F1278" s="30"/>
      <c r="G1278" s="43"/>
      <c r="H1278" s="43"/>
      <c r="I1278" s="43"/>
      <c r="J1278" s="43"/>
      <c r="K1278" s="43"/>
      <c r="L1278" s="43"/>
      <c r="M1278" s="43"/>
      <c r="N1278" s="30"/>
      <c r="O1278" s="30"/>
      <c r="P1278" s="30"/>
      <c r="Q1278" s="30"/>
      <c r="R1278" s="30"/>
      <c r="S1278" s="30"/>
      <c r="T1278" s="30"/>
    </row>
    <row r="1279" spans="3:20" x14ac:dyDescent="0.3">
      <c r="C1279" s="30"/>
      <c r="D1279" s="30"/>
      <c r="E1279" s="30"/>
      <c r="F1279" s="30"/>
      <c r="G1279" s="43"/>
      <c r="H1279" s="43"/>
      <c r="I1279" s="43"/>
      <c r="J1279" s="43"/>
      <c r="K1279" s="43"/>
      <c r="L1279" s="43"/>
      <c r="M1279" s="43"/>
      <c r="N1279" s="30"/>
      <c r="O1279" s="30"/>
      <c r="P1279" s="30"/>
      <c r="Q1279" s="30"/>
      <c r="R1279" s="30"/>
      <c r="S1279" s="30"/>
      <c r="T1279" s="30"/>
    </row>
    <row r="1280" spans="3:20" x14ac:dyDescent="0.3">
      <c r="C1280" s="30"/>
      <c r="D1280" s="30"/>
      <c r="E1280" s="30"/>
      <c r="F1280" s="30"/>
      <c r="G1280" s="43"/>
      <c r="H1280" s="43"/>
      <c r="I1280" s="43"/>
      <c r="J1280" s="43"/>
      <c r="K1280" s="43"/>
      <c r="L1280" s="43"/>
      <c r="M1280" s="43"/>
      <c r="N1280" s="30"/>
      <c r="O1280" s="30"/>
      <c r="P1280" s="30"/>
      <c r="Q1280" s="30"/>
      <c r="R1280" s="30"/>
      <c r="S1280" s="30"/>
      <c r="T1280" s="30"/>
    </row>
    <row r="1281" spans="3:20" x14ac:dyDescent="0.3">
      <c r="C1281" s="30"/>
      <c r="D1281" s="30"/>
      <c r="E1281" s="30"/>
      <c r="F1281" s="30"/>
      <c r="G1281" s="43"/>
      <c r="H1281" s="43"/>
      <c r="I1281" s="43"/>
      <c r="J1281" s="43"/>
      <c r="K1281" s="43"/>
      <c r="L1281" s="43"/>
      <c r="M1281" s="43"/>
      <c r="N1281" s="30"/>
      <c r="O1281" s="30"/>
      <c r="P1281" s="30"/>
      <c r="Q1281" s="30"/>
      <c r="R1281" s="30"/>
      <c r="S1281" s="30"/>
      <c r="T1281" s="30"/>
    </row>
    <row r="1282" spans="3:20" x14ac:dyDescent="0.3">
      <c r="C1282" s="30"/>
      <c r="D1282" s="30"/>
      <c r="E1282" s="30"/>
      <c r="F1282" s="30"/>
      <c r="G1282" s="43"/>
      <c r="H1282" s="43"/>
      <c r="I1282" s="43"/>
      <c r="J1282" s="43"/>
      <c r="K1282" s="43"/>
      <c r="L1282" s="43"/>
      <c r="M1282" s="43"/>
      <c r="N1282" s="30"/>
      <c r="O1282" s="30"/>
      <c r="P1282" s="30"/>
      <c r="Q1282" s="30"/>
      <c r="R1282" s="30"/>
      <c r="S1282" s="30"/>
      <c r="T1282" s="30"/>
    </row>
    <row r="1283" spans="3:20" x14ac:dyDescent="0.3">
      <c r="C1283" s="30"/>
      <c r="D1283" s="30"/>
      <c r="E1283" s="30"/>
      <c r="F1283" s="30"/>
      <c r="G1283" s="43"/>
      <c r="H1283" s="43"/>
      <c r="I1283" s="43"/>
      <c r="J1283" s="43"/>
      <c r="K1283" s="43"/>
      <c r="L1283" s="43"/>
      <c r="M1283" s="43"/>
      <c r="N1283" s="30"/>
      <c r="O1283" s="30"/>
      <c r="P1283" s="30"/>
      <c r="Q1283" s="30"/>
      <c r="R1283" s="30"/>
      <c r="S1283" s="30"/>
      <c r="T1283" s="30"/>
    </row>
    <row r="1284" spans="3:20" x14ac:dyDescent="0.3">
      <c r="C1284" s="30"/>
      <c r="D1284" s="30"/>
      <c r="E1284" s="30"/>
      <c r="F1284" s="30"/>
      <c r="G1284" s="43"/>
      <c r="H1284" s="43"/>
      <c r="I1284" s="43"/>
      <c r="J1284" s="43"/>
      <c r="K1284" s="43"/>
      <c r="L1284" s="43"/>
      <c r="M1284" s="43"/>
      <c r="N1284" s="30"/>
      <c r="O1284" s="30"/>
      <c r="P1284" s="30"/>
      <c r="Q1284" s="30"/>
      <c r="R1284" s="30"/>
      <c r="S1284" s="30"/>
      <c r="T1284" s="30"/>
    </row>
    <row r="1285" spans="3:20" x14ac:dyDescent="0.3">
      <c r="C1285" s="30"/>
      <c r="D1285" s="30"/>
      <c r="E1285" s="30"/>
      <c r="F1285" s="30"/>
      <c r="G1285" s="43"/>
      <c r="H1285" s="43"/>
      <c r="I1285" s="43"/>
      <c r="J1285" s="43"/>
      <c r="K1285" s="43"/>
      <c r="L1285" s="43"/>
      <c r="M1285" s="43"/>
      <c r="N1285" s="30"/>
      <c r="O1285" s="30"/>
      <c r="P1285" s="30"/>
      <c r="Q1285" s="30"/>
      <c r="R1285" s="30"/>
      <c r="S1285" s="30"/>
      <c r="T1285" s="30"/>
    </row>
    <row r="1286" spans="3:20" x14ac:dyDescent="0.3">
      <c r="C1286" s="30"/>
      <c r="D1286" s="30"/>
      <c r="E1286" s="30"/>
      <c r="F1286" s="30"/>
      <c r="G1286" s="43"/>
      <c r="H1286" s="43"/>
      <c r="I1286" s="43"/>
      <c r="J1286" s="43"/>
      <c r="K1286" s="43"/>
      <c r="L1286" s="43"/>
      <c r="M1286" s="43"/>
      <c r="N1286" s="30"/>
      <c r="O1286" s="30"/>
      <c r="P1286" s="30"/>
      <c r="Q1286" s="30"/>
      <c r="R1286" s="30"/>
      <c r="S1286" s="30"/>
      <c r="T1286" s="30"/>
    </row>
    <row r="1287" spans="3:20" x14ac:dyDescent="0.3">
      <c r="C1287" s="30"/>
      <c r="D1287" s="30"/>
      <c r="E1287" s="30"/>
      <c r="F1287" s="30"/>
      <c r="G1287" s="43"/>
      <c r="H1287" s="43"/>
      <c r="I1287" s="43"/>
      <c r="J1287" s="43"/>
      <c r="K1287" s="43"/>
      <c r="L1287" s="43"/>
      <c r="M1287" s="43"/>
      <c r="N1287" s="30"/>
      <c r="O1287" s="30"/>
      <c r="P1287" s="30"/>
      <c r="Q1287" s="30"/>
      <c r="R1287" s="30"/>
      <c r="S1287" s="30"/>
      <c r="T1287" s="30"/>
    </row>
    <row r="1288" spans="3:20" x14ac:dyDescent="0.3">
      <c r="C1288" s="30"/>
      <c r="D1288" s="30"/>
      <c r="E1288" s="30"/>
      <c r="F1288" s="30"/>
      <c r="G1288" s="43"/>
      <c r="H1288" s="43"/>
      <c r="I1288" s="43"/>
      <c r="J1288" s="43"/>
      <c r="K1288" s="43"/>
      <c r="L1288" s="43"/>
      <c r="M1288" s="43"/>
      <c r="N1288" s="30"/>
      <c r="O1288" s="30"/>
      <c r="P1288" s="30"/>
      <c r="Q1288" s="30"/>
      <c r="R1288" s="30"/>
      <c r="S1288" s="30"/>
      <c r="T1288" s="30"/>
    </row>
    <row r="1289" spans="3:20" x14ac:dyDescent="0.3">
      <c r="C1289" s="30"/>
      <c r="D1289" s="30"/>
      <c r="E1289" s="30"/>
      <c r="F1289" s="30"/>
      <c r="G1289" s="43"/>
      <c r="H1289" s="43"/>
      <c r="I1289" s="43"/>
      <c r="J1289" s="43"/>
      <c r="K1289" s="43"/>
      <c r="L1289" s="43"/>
      <c r="M1289" s="43"/>
      <c r="N1289" s="30"/>
      <c r="O1289" s="30"/>
      <c r="P1289" s="30"/>
      <c r="Q1289" s="30"/>
      <c r="R1289" s="30"/>
      <c r="S1289" s="30"/>
      <c r="T1289" s="30"/>
    </row>
    <row r="1290" spans="3:20" x14ac:dyDescent="0.3">
      <c r="C1290" s="30"/>
      <c r="D1290" s="30"/>
      <c r="E1290" s="30"/>
      <c r="F1290" s="30"/>
      <c r="G1290" s="43"/>
      <c r="H1290" s="43"/>
      <c r="I1290" s="43"/>
      <c r="J1290" s="43"/>
      <c r="K1290" s="43"/>
      <c r="L1290" s="43"/>
      <c r="M1290" s="43"/>
      <c r="N1290" s="30"/>
      <c r="O1290" s="30"/>
      <c r="P1290" s="30"/>
      <c r="Q1290" s="30"/>
      <c r="R1290" s="30"/>
      <c r="S1290" s="30"/>
      <c r="T1290" s="30"/>
    </row>
    <row r="1291" spans="3:20" x14ac:dyDescent="0.3">
      <c r="C1291" s="30"/>
      <c r="D1291" s="30"/>
      <c r="E1291" s="30"/>
      <c r="F1291" s="30"/>
      <c r="G1291" s="43"/>
      <c r="H1291" s="43"/>
      <c r="I1291" s="43"/>
      <c r="J1291" s="43"/>
      <c r="K1291" s="43"/>
      <c r="L1291" s="43"/>
      <c r="M1291" s="43"/>
      <c r="N1291" s="30"/>
      <c r="O1291" s="30"/>
      <c r="P1291" s="30"/>
      <c r="Q1291" s="30"/>
      <c r="R1291" s="30"/>
      <c r="S1291" s="30"/>
      <c r="T1291" s="30"/>
    </row>
    <row r="1292" spans="3:20" x14ac:dyDescent="0.3">
      <c r="C1292" s="30"/>
      <c r="D1292" s="30"/>
      <c r="E1292" s="30"/>
      <c r="F1292" s="30"/>
      <c r="G1292" s="43"/>
      <c r="H1292" s="43"/>
      <c r="I1292" s="43"/>
      <c r="J1292" s="43"/>
      <c r="K1292" s="43"/>
      <c r="L1292" s="43"/>
      <c r="M1292" s="43"/>
      <c r="N1292" s="30"/>
      <c r="O1292" s="30"/>
      <c r="P1292" s="30"/>
      <c r="Q1292" s="30"/>
      <c r="R1292" s="30"/>
      <c r="S1292" s="30"/>
      <c r="T1292" s="30"/>
    </row>
    <row r="1293" spans="3:20" x14ac:dyDescent="0.3">
      <c r="C1293" s="30"/>
      <c r="D1293" s="30"/>
      <c r="E1293" s="30"/>
      <c r="F1293" s="30"/>
      <c r="G1293" s="43"/>
      <c r="H1293" s="43"/>
      <c r="I1293" s="43"/>
      <c r="J1293" s="43"/>
      <c r="K1293" s="43"/>
      <c r="L1293" s="43"/>
      <c r="M1293" s="43"/>
      <c r="N1293" s="30"/>
      <c r="O1293" s="30"/>
      <c r="P1293" s="30"/>
      <c r="Q1293" s="30"/>
      <c r="R1293" s="30"/>
      <c r="S1293" s="30"/>
      <c r="T1293" s="30"/>
    </row>
    <row r="1294" spans="3:20" x14ac:dyDescent="0.3">
      <c r="C1294" s="30"/>
      <c r="D1294" s="30"/>
      <c r="E1294" s="30"/>
      <c r="F1294" s="30"/>
      <c r="G1294" s="43"/>
      <c r="H1294" s="43"/>
      <c r="I1294" s="43"/>
      <c r="J1294" s="43"/>
      <c r="K1294" s="43"/>
      <c r="L1294" s="43"/>
      <c r="M1294" s="43"/>
      <c r="N1294" s="30"/>
      <c r="O1294" s="30"/>
      <c r="P1294" s="30"/>
      <c r="Q1294" s="30"/>
      <c r="R1294" s="30"/>
      <c r="S1294" s="30"/>
      <c r="T1294" s="30"/>
    </row>
    <row r="1295" spans="3:20" x14ac:dyDescent="0.3">
      <c r="C1295" s="30"/>
      <c r="D1295" s="30"/>
      <c r="E1295" s="30"/>
      <c r="F1295" s="30"/>
      <c r="G1295" s="43"/>
      <c r="H1295" s="43"/>
      <c r="I1295" s="43"/>
      <c r="J1295" s="43"/>
      <c r="K1295" s="43"/>
      <c r="L1295" s="43"/>
      <c r="M1295" s="43"/>
      <c r="N1295" s="30"/>
      <c r="O1295" s="30"/>
      <c r="P1295" s="30"/>
      <c r="Q1295" s="30"/>
      <c r="R1295" s="30"/>
      <c r="S1295" s="30"/>
      <c r="T1295" s="30"/>
    </row>
    <row r="1296" spans="3:20" x14ac:dyDescent="0.3">
      <c r="C1296" s="30"/>
      <c r="D1296" s="30"/>
      <c r="E1296" s="30"/>
      <c r="F1296" s="30"/>
      <c r="G1296" s="43"/>
      <c r="H1296" s="43"/>
      <c r="I1296" s="43"/>
      <c r="J1296" s="43"/>
      <c r="K1296" s="43"/>
      <c r="L1296" s="43"/>
      <c r="M1296" s="43"/>
      <c r="N1296" s="30"/>
      <c r="O1296" s="30"/>
      <c r="P1296" s="30"/>
      <c r="Q1296" s="30"/>
      <c r="R1296" s="30"/>
      <c r="S1296" s="30"/>
      <c r="T1296" s="30"/>
    </row>
    <row r="1297" spans="3:20" x14ac:dyDescent="0.3">
      <c r="C1297" s="30"/>
      <c r="D1297" s="30"/>
      <c r="E1297" s="30"/>
      <c r="F1297" s="30"/>
      <c r="G1297" s="43"/>
      <c r="H1297" s="43"/>
      <c r="I1297" s="43"/>
      <c r="J1297" s="43"/>
      <c r="K1297" s="43"/>
      <c r="L1297" s="43"/>
      <c r="M1297" s="43"/>
      <c r="N1297" s="30"/>
      <c r="O1297" s="30"/>
      <c r="P1297" s="30"/>
      <c r="Q1297" s="30"/>
      <c r="R1297" s="30"/>
      <c r="S1297" s="30"/>
      <c r="T1297" s="30"/>
    </row>
    <row r="1298" spans="3:20" x14ac:dyDescent="0.3">
      <c r="C1298" s="30"/>
      <c r="D1298" s="30"/>
      <c r="E1298" s="30"/>
      <c r="F1298" s="30"/>
      <c r="G1298" s="43"/>
      <c r="H1298" s="43"/>
      <c r="I1298" s="43"/>
      <c r="J1298" s="43"/>
      <c r="K1298" s="43"/>
      <c r="L1298" s="43"/>
      <c r="M1298" s="43"/>
      <c r="N1298" s="30"/>
      <c r="O1298" s="30"/>
      <c r="P1298" s="30"/>
      <c r="Q1298" s="30"/>
      <c r="R1298" s="30"/>
      <c r="S1298" s="30"/>
      <c r="T1298" s="30"/>
    </row>
    <row r="1299" spans="3:20" x14ac:dyDescent="0.3">
      <c r="C1299" s="30"/>
      <c r="D1299" s="30"/>
      <c r="E1299" s="30"/>
      <c r="F1299" s="30"/>
      <c r="G1299" s="43"/>
      <c r="H1299" s="43"/>
      <c r="I1299" s="43"/>
      <c r="J1299" s="43"/>
      <c r="K1299" s="43"/>
      <c r="L1299" s="43"/>
      <c r="M1299" s="43"/>
      <c r="N1299" s="30"/>
      <c r="O1299" s="30"/>
      <c r="P1299" s="30"/>
      <c r="Q1299" s="30"/>
      <c r="R1299" s="30"/>
      <c r="S1299" s="30"/>
      <c r="T1299" s="30"/>
    </row>
    <row r="1300" spans="3:20" x14ac:dyDescent="0.3">
      <c r="C1300" s="30"/>
      <c r="D1300" s="30"/>
      <c r="E1300" s="30"/>
      <c r="F1300" s="30"/>
      <c r="G1300" s="43"/>
      <c r="H1300" s="43"/>
      <c r="I1300" s="43"/>
      <c r="J1300" s="43"/>
      <c r="K1300" s="43"/>
      <c r="L1300" s="43"/>
      <c r="M1300" s="43"/>
      <c r="N1300" s="30"/>
      <c r="O1300" s="30"/>
      <c r="P1300" s="30"/>
      <c r="Q1300" s="30"/>
      <c r="R1300" s="30"/>
      <c r="S1300" s="30"/>
      <c r="T1300" s="30"/>
    </row>
    <row r="1301" spans="3:20" x14ac:dyDescent="0.3">
      <c r="C1301" s="30"/>
      <c r="D1301" s="30"/>
      <c r="E1301" s="30"/>
      <c r="F1301" s="30"/>
      <c r="G1301" s="43"/>
      <c r="H1301" s="43"/>
      <c r="I1301" s="43"/>
      <c r="J1301" s="43"/>
      <c r="K1301" s="43"/>
      <c r="L1301" s="43"/>
      <c r="M1301" s="43"/>
      <c r="N1301" s="30"/>
      <c r="O1301" s="30"/>
      <c r="P1301" s="30"/>
      <c r="Q1301" s="30"/>
      <c r="R1301" s="30"/>
      <c r="S1301" s="30"/>
      <c r="T1301" s="30"/>
    </row>
    <row r="1302" spans="3:20" x14ac:dyDescent="0.3">
      <c r="C1302" s="30"/>
      <c r="D1302" s="30"/>
      <c r="E1302" s="30"/>
      <c r="F1302" s="30"/>
      <c r="G1302" s="43"/>
      <c r="H1302" s="43"/>
      <c r="I1302" s="43"/>
      <c r="J1302" s="43"/>
      <c r="K1302" s="43"/>
      <c r="L1302" s="43"/>
      <c r="M1302" s="43"/>
      <c r="N1302" s="30"/>
      <c r="O1302" s="30"/>
      <c r="P1302" s="30"/>
      <c r="Q1302" s="30"/>
      <c r="R1302" s="30"/>
      <c r="S1302" s="30"/>
      <c r="T1302" s="30"/>
    </row>
    <row r="1303" spans="3:20" x14ac:dyDescent="0.3">
      <c r="C1303" s="30"/>
      <c r="D1303" s="30"/>
      <c r="E1303" s="30"/>
      <c r="F1303" s="30"/>
      <c r="G1303" s="43"/>
      <c r="H1303" s="43"/>
      <c r="I1303" s="43"/>
      <c r="J1303" s="43"/>
      <c r="K1303" s="43"/>
      <c r="L1303" s="43"/>
      <c r="M1303" s="43"/>
      <c r="N1303" s="30"/>
      <c r="O1303" s="30"/>
      <c r="P1303" s="30"/>
      <c r="Q1303" s="30"/>
      <c r="R1303" s="30"/>
      <c r="S1303" s="30"/>
      <c r="T1303" s="30"/>
    </row>
    <row r="1304" spans="3:20" x14ac:dyDescent="0.3">
      <c r="C1304" s="30"/>
      <c r="D1304" s="30"/>
      <c r="E1304" s="30"/>
      <c r="F1304" s="30"/>
      <c r="G1304" s="43"/>
      <c r="H1304" s="43"/>
      <c r="I1304" s="43"/>
      <c r="J1304" s="43"/>
      <c r="K1304" s="43"/>
      <c r="L1304" s="43"/>
      <c r="M1304" s="43"/>
      <c r="N1304" s="30"/>
      <c r="O1304" s="30"/>
      <c r="P1304" s="30"/>
      <c r="Q1304" s="30"/>
      <c r="R1304" s="30"/>
      <c r="S1304" s="30"/>
      <c r="T1304" s="30"/>
    </row>
    <row r="1305" spans="3:20" x14ac:dyDescent="0.3">
      <c r="C1305" s="30"/>
      <c r="D1305" s="30"/>
      <c r="E1305" s="30"/>
      <c r="F1305" s="30"/>
      <c r="G1305" s="43"/>
      <c r="H1305" s="43"/>
      <c r="I1305" s="43"/>
      <c r="J1305" s="43"/>
      <c r="K1305" s="43"/>
      <c r="L1305" s="43"/>
      <c r="M1305" s="43"/>
      <c r="N1305" s="30"/>
      <c r="O1305" s="30"/>
      <c r="P1305" s="30"/>
      <c r="Q1305" s="30"/>
      <c r="R1305" s="30"/>
      <c r="S1305" s="30"/>
      <c r="T1305" s="30"/>
    </row>
    <row r="1306" spans="3:20" x14ac:dyDescent="0.3">
      <c r="C1306" s="30"/>
      <c r="D1306" s="30"/>
      <c r="E1306" s="30"/>
      <c r="F1306" s="30"/>
      <c r="G1306" s="43"/>
      <c r="H1306" s="43"/>
      <c r="I1306" s="43"/>
      <c r="J1306" s="43"/>
      <c r="K1306" s="43"/>
      <c r="L1306" s="43"/>
      <c r="M1306" s="43"/>
      <c r="N1306" s="30"/>
      <c r="O1306" s="30"/>
      <c r="P1306" s="30"/>
      <c r="Q1306" s="30"/>
      <c r="R1306" s="30"/>
      <c r="S1306" s="30"/>
      <c r="T1306" s="30"/>
    </row>
    <row r="1307" spans="3:20" x14ac:dyDescent="0.3">
      <c r="C1307" s="30"/>
      <c r="D1307" s="30"/>
      <c r="E1307" s="30"/>
      <c r="F1307" s="30"/>
      <c r="G1307" s="43"/>
      <c r="H1307" s="43"/>
      <c r="I1307" s="43"/>
      <c r="J1307" s="43"/>
      <c r="K1307" s="43"/>
      <c r="L1307" s="43"/>
      <c r="M1307" s="43"/>
      <c r="N1307" s="30"/>
      <c r="O1307" s="30"/>
      <c r="P1307" s="30"/>
      <c r="Q1307" s="30"/>
      <c r="R1307" s="30"/>
      <c r="S1307" s="30"/>
      <c r="T1307" s="30"/>
    </row>
    <row r="1308" spans="3:20" x14ac:dyDescent="0.3">
      <c r="C1308" s="30"/>
      <c r="D1308" s="30"/>
      <c r="E1308" s="30"/>
      <c r="F1308" s="30"/>
      <c r="G1308" s="43"/>
      <c r="H1308" s="43"/>
      <c r="I1308" s="43"/>
      <c r="J1308" s="43"/>
      <c r="K1308" s="43"/>
      <c r="L1308" s="43"/>
      <c r="M1308" s="43"/>
      <c r="N1308" s="30"/>
      <c r="O1308" s="30"/>
      <c r="P1308" s="30"/>
      <c r="Q1308" s="30"/>
      <c r="R1308" s="30"/>
      <c r="S1308" s="30"/>
      <c r="T1308" s="30"/>
    </row>
    <row r="1309" spans="3:20" x14ac:dyDescent="0.3">
      <c r="C1309" s="30"/>
      <c r="D1309" s="30"/>
      <c r="E1309" s="30"/>
      <c r="F1309" s="30"/>
      <c r="G1309" s="43"/>
      <c r="H1309" s="43"/>
      <c r="I1309" s="43"/>
      <c r="J1309" s="43"/>
      <c r="K1309" s="43"/>
      <c r="L1309" s="43"/>
      <c r="M1309" s="43"/>
      <c r="N1309" s="30"/>
      <c r="O1309" s="30"/>
      <c r="P1309" s="30"/>
      <c r="Q1309" s="30"/>
      <c r="R1309" s="30"/>
      <c r="S1309" s="30"/>
      <c r="T1309" s="30"/>
    </row>
    <row r="1310" spans="3:20" x14ac:dyDescent="0.3">
      <c r="C1310" s="30"/>
      <c r="D1310" s="30"/>
      <c r="E1310" s="30"/>
      <c r="F1310" s="30"/>
      <c r="G1310" s="43"/>
      <c r="H1310" s="43"/>
      <c r="I1310" s="43"/>
      <c r="J1310" s="43"/>
      <c r="K1310" s="43"/>
      <c r="L1310" s="43"/>
      <c r="M1310" s="43"/>
      <c r="N1310" s="30"/>
      <c r="O1310" s="30"/>
      <c r="P1310" s="30"/>
      <c r="Q1310" s="30"/>
      <c r="R1310" s="30"/>
      <c r="S1310" s="30"/>
      <c r="T1310" s="30"/>
    </row>
    <row r="1311" spans="3:20" x14ac:dyDescent="0.3">
      <c r="C1311" s="30"/>
      <c r="D1311" s="30"/>
      <c r="E1311" s="30"/>
      <c r="F1311" s="30"/>
      <c r="G1311" s="43"/>
      <c r="H1311" s="43"/>
      <c r="I1311" s="43"/>
      <c r="J1311" s="43"/>
      <c r="K1311" s="43"/>
      <c r="L1311" s="43"/>
      <c r="M1311" s="43"/>
      <c r="N1311" s="30"/>
      <c r="O1311" s="30"/>
      <c r="P1311" s="30"/>
      <c r="Q1311" s="30"/>
      <c r="R1311" s="30"/>
      <c r="S1311" s="30"/>
      <c r="T1311" s="30"/>
    </row>
    <row r="1312" spans="3:20" x14ac:dyDescent="0.3">
      <c r="C1312" s="30"/>
      <c r="D1312" s="30"/>
      <c r="E1312" s="30"/>
      <c r="F1312" s="30"/>
      <c r="G1312" s="43"/>
      <c r="H1312" s="43"/>
      <c r="I1312" s="43"/>
      <c r="J1312" s="43"/>
      <c r="K1312" s="43"/>
      <c r="L1312" s="43"/>
      <c r="M1312" s="43"/>
      <c r="N1312" s="30"/>
      <c r="O1312" s="30"/>
      <c r="P1312" s="30"/>
      <c r="Q1312" s="30"/>
      <c r="R1312" s="30"/>
      <c r="S1312" s="30"/>
      <c r="T1312" s="30"/>
    </row>
    <row r="1313" spans="3:20" x14ac:dyDescent="0.3">
      <c r="C1313" s="30"/>
      <c r="D1313" s="30"/>
      <c r="E1313" s="30"/>
      <c r="F1313" s="30"/>
      <c r="G1313" s="43"/>
      <c r="H1313" s="43"/>
      <c r="I1313" s="43"/>
      <c r="J1313" s="43"/>
      <c r="K1313" s="43"/>
      <c r="L1313" s="43"/>
      <c r="M1313" s="43"/>
      <c r="N1313" s="30"/>
      <c r="O1313" s="30"/>
      <c r="P1313" s="30"/>
      <c r="Q1313" s="30"/>
      <c r="R1313" s="30"/>
      <c r="S1313" s="30"/>
      <c r="T1313" s="30"/>
    </row>
    <row r="1314" spans="3:20" x14ac:dyDescent="0.3">
      <c r="C1314" s="30"/>
      <c r="D1314" s="30"/>
      <c r="E1314" s="30"/>
      <c r="F1314" s="30"/>
      <c r="G1314" s="43"/>
      <c r="H1314" s="43"/>
      <c r="I1314" s="43"/>
      <c r="J1314" s="43"/>
      <c r="K1314" s="43"/>
      <c r="L1314" s="43"/>
      <c r="M1314" s="43"/>
      <c r="N1314" s="30"/>
      <c r="O1314" s="30"/>
      <c r="P1314" s="30"/>
      <c r="Q1314" s="30"/>
      <c r="R1314" s="30"/>
      <c r="S1314" s="30"/>
      <c r="T1314" s="30"/>
    </row>
    <row r="1315" spans="3:20" x14ac:dyDescent="0.3">
      <c r="C1315" s="30"/>
      <c r="D1315" s="30"/>
      <c r="E1315" s="30"/>
      <c r="F1315" s="30"/>
      <c r="G1315" s="43"/>
      <c r="H1315" s="43"/>
      <c r="I1315" s="43"/>
      <c r="J1315" s="43"/>
      <c r="K1315" s="43"/>
      <c r="L1315" s="43"/>
      <c r="M1315" s="43"/>
      <c r="N1315" s="30"/>
      <c r="O1315" s="30"/>
      <c r="P1315" s="30"/>
      <c r="Q1315" s="30"/>
      <c r="R1315" s="30"/>
      <c r="S1315" s="30"/>
      <c r="T1315" s="30"/>
    </row>
    <row r="1316" spans="3:20" x14ac:dyDescent="0.3">
      <c r="C1316" s="30"/>
      <c r="D1316" s="30"/>
      <c r="E1316" s="30"/>
      <c r="F1316" s="30"/>
      <c r="G1316" s="43"/>
      <c r="H1316" s="43"/>
      <c r="I1316" s="43"/>
      <c r="J1316" s="43"/>
      <c r="K1316" s="43"/>
      <c r="L1316" s="43"/>
      <c r="M1316" s="43"/>
      <c r="N1316" s="30"/>
      <c r="O1316" s="30"/>
      <c r="P1316" s="30"/>
      <c r="Q1316" s="30"/>
      <c r="R1316" s="30"/>
      <c r="S1316" s="30"/>
      <c r="T1316" s="30"/>
    </row>
    <row r="1317" spans="3:20" x14ac:dyDescent="0.3">
      <c r="C1317" s="30"/>
      <c r="D1317" s="30"/>
      <c r="E1317" s="30"/>
      <c r="F1317" s="30"/>
      <c r="G1317" s="43"/>
      <c r="H1317" s="43"/>
      <c r="I1317" s="43"/>
      <c r="J1317" s="43"/>
      <c r="K1317" s="43"/>
      <c r="L1317" s="43"/>
      <c r="M1317" s="43"/>
      <c r="N1317" s="30"/>
      <c r="O1317" s="30"/>
      <c r="P1317" s="30"/>
      <c r="Q1317" s="30"/>
      <c r="R1317" s="30"/>
      <c r="S1317" s="30"/>
      <c r="T1317" s="30"/>
    </row>
    <row r="1318" spans="3:20" x14ac:dyDescent="0.3">
      <c r="C1318" s="30"/>
      <c r="D1318" s="30"/>
      <c r="E1318" s="30"/>
      <c r="F1318" s="30"/>
      <c r="G1318" s="43"/>
      <c r="H1318" s="43"/>
      <c r="I1318" s="43"/>
      <c r="J1318" s="43"/>
      <c r="K1318" s="43"/>
      <c r="L1318" s="43"/>
      <c r="M1318" s="43"/>
      <c r="N1318" s="30"/>
      <c r="O1318" s="30"/>
      <c r="P1318" s="30"/>
      <c r="Q1318" s="30"/>
      <c r="R1318" s="30"/>
      <c r="S1318" s="30"/>
      <c r="T1318" s="30"/>
    </row>
    <row r="1319" spans="3:20" x14ac:dyDescent="0.3">
      <c r="C1319" s="30"/>
      <c r="D1319" s="30"/>
      <c r="E1319" s="30"/>
      <c r="F1319" s="30"/>
      <c r="G1319" s="43"/>
      <c r="H1319" s="43"/>
      <c r="I1319" s="43"/>
      <c r="J1319" s="43"/>
      <c r="K1319" s="43"/>
      <c r="L1319" s="43"/>
      <c r="M1319" s="43"/>
      <c r="N1319" s="30"/>
      <c r="O1319" s="30"/>
      <c r="P1319" s="30"/>
      <c r="Q1319" s="30"/>
      <c r="R1319" s="30"/>
      <c r="S1319" s="30"/>
      <c r="T1319" s="30"/>
    </row>
    <row r="1320" spans="3:20" x14ac:dyDescent="0.3">
      <c r="C1320" s="30"/>
      <c r="D1320" s="30"/>
      <c r="E1320" s="30"/>
      <c r="F1320" s="30"/>
      <c r="G1320" s="43"/>
      <c r="H1320" s="43"/>
      <c r="I1320" s="43"/>
      <c r="J1320" s="43"/>
      <c r="K1320" s="43"/>
      <c r="L1320" s="43"/>
      <c r="M1320" s="43"/>
      <c r="N1320" s="30"/>
      <c r="O1320" s="30"/>
      <c r="P1320" s="30"/>
      <c r="Q1320" s="30"/>
      <c r="R1320" s="30"/>
      <c r="S1320" s="30"/>
      <c r="T1320" s="30"/>
    </row>
    <row r="1321" spans="3:20" x14ac:dyDescent="0.3">
      <c r="C1321" s="30"/>
      <c r="D1321" s="30"/>
      <c r="E1321" s="30"/>
      <c r="F1321" s="30"/>
      <c r="G1321" s="43"/>
      <c r="H1321" s="43"/>
      <c r="I1321" s="43"/>
      <c r="J1321" s="43"/>
      <c r="K1321" s="43"/>
      <c r="L1321" s="43"/>
      <c r="M1321" s="43"/>
      <c r="N1321" s="30"/>
      <c r="O1321" s="30"/>
      <c r="P1321" s="30"/>
      <c r="Q1321" s="30"/>
      <c r="R1321" s="30"/>
      <c r="S1321" s="30"/>
      <c r="T1321" s="30"/>
    </row>
    <row r="1322" spans="3:20" x14ac:dyDescent="0.3">
      <c r="C1322" s="30"/>
      <c r="D1322" s="30"/>
      <c r="E1322" s="30"/>
      <c r="F1322" s="30"/>
      <c r="G1322" s="43"/>
      <c r="H1322" s="43"/>
      <c r="I1322" s="43"/>
      <c r="J1322" s="43"/>
      <c r="K1322" s="43"/>
      <c r="L1322" s="43"/>
      <c r="M1322" s="43"/>
      <c r="N1322" s="30"/>
      <c r="O1322" s="30"/>
      <c r="P1322" s="30"/>
      <c r="Q1322" s="30"/>
      <c r="R1322" s="30"/>
      <c r="S1322" s="30"/>
      <c r="T1322" s="30"/>
    </row>
    <row r="1323" spans="3:20" x14ac:dyDescent="0.3">
      <c r="C1323" s="30"/>
      <c r="D1323" s="30"/>
      <c r="E1323" s="30"/>
      <c r="F1323" s="30"/>
      <c r="G1323" s="43"/>
      <c r="H1323" s="43"/>
      <c r="I1323" s="43"/>
      <c r="J1323" s="43"/>
      <c r="K1323" s="43"/>
      <c r="L1323" s="43"/>
      <c r="M1323" s="43"/>
      <c r="N1323" s="30"/>
      <c r="O1323" s="30"/>
      <c r="P1323" s="30"/>
      <c r="Q1323" s="30"/>
      <c r="R1323" s="30"/>
      <c r="S1323" s="30"/>
      <c r="T1323" s="30"/>
    </row>
    <row r="1324" spans="3:20" x14ac:dyDescent="0.3">
      <c r="C1324" s="30"/>
      <c r="D1324" s="30"/>
      <c r="E1324" s="30"/>
      <c r="F1324" s="30"/>
      <c r="G1324" s="43"/>
      <c r="H1324" s="43"/>
      <c r="I1324" s="43"/>
      <c r="J1324" s="43"/>
      <c r="K1324" s="43"/>
      <c r="L1324" s="43"/>
      <c r="M1324" s="43"/>
      <c r="N1324" s="30"/>
      <c r="O1324" s="30"/>
      <c r="P1324" s="30"/>
      <c r="Q1324" s="30"/>
      <c r="R1324" s="30"/>
      <c r="S1324" s="30"/>
      <c r="T1324" s="30"/>
    </row>
    <row r="1325" spans="3:20" x14ac:dyDescent="0.3">
      <c r="C1325" s="30"/>
      <c r="D1325" s="30"/>
      <c r="E1325" s="30"/>
      <c r="F1325" s="30"/>
      <c r="G1325" s="43"/>
      <c r="H1325" s="43"/>
      <c r="I1325" s="43"/>
      <c r="J1325" s="43"/>
      <c r="K1325" s="43"/>
      <c r="L1325" s="43"/>
      <c r="M1325" s="43"/>
      <c r="N1325" s="30"/>
      <c r="O1325" s="30"/>
      <c r="P1325" s="30"/>
      <c r="Q1325" s="30"/>
      <c r="R1325" s="30"/>
      <c r="S1325" s="30"/>
      <c r="T1325" s="30"/>
    </row>
    <row r="1326" spans="3:20" x14ac:dyDescent="0.3">
      <c r="C1326" s="30"/>
      <c r="D1326" s="30"/>
      <c r="E1326" s="30"/>
      <c r="F1326" s="30"/>
      <c r="G1326" s="43"/>
      <c r="H1326" s="43"/>
      <c r="I1326" s="43"/>
      <c r="J1326" s="43"/>
      <c r="K1326" s="43"/>
      <c r="L1326" s="43"/>
      <c r="M1326" s="43"/>
      <c r="N1326" s="30"/>
      <c r="O1326" s="30"/>
      <c r="P1326" s="30"/>
      <c r="Q1326" s="30"/>
      <c r="R1326" s="30"/>
      <c r="S1326" s="30"/>
      <c r="T1326" s="30"/>
    </row>
    <row r="1327" spans="3:20" x14ac:dyDescent="0.3">
      <c r="C1327" s="30"/>
      <c r="D1327" s="30"/>
      <c r="E1327" s="30"/>
      <c r="F1327" s="30"/>
      <c r="G1327" s="43"/>
      <c r="H1327" s="43"/>
      <c r="I1327" s="43"/>
      <c r="J1327" s="43"/>
      <c r="K1327" s="43"/>
      <c r="L1327" s="43"/>
      <c r="M1327" s="43"/>
      <c r="N1327" s="30"/>
      <c r="O1327" s="30"/>
      <c r="P1327" s="30"/>
      <c r="Q1327" s="30"/>
      <c r="R1327" s="30"/>
      <c r="S1327" s="30"/>
      <c r="T1327" s="30"/>
    </row>
    <row r="1328" spans="3:20" x14ac:dyDescent="0.3">
      <c r="C1328" s="30"/>
      <c r="D1328" s="30"/>
      <c r="E1328" s="30"/>
      <c r="F1328" s="30"/>
      <c r="G1328" s="43"/>
      <c r="H1328" s="43"/>
      <c r="I1328" s="43"/>
      <c r="J1328" s="43"/>
      <c r="K1328" s="43"/>
      <c r="L1328" s="43"/>
      <c r="M1328" s="43"/>
      <c r="N1328" s="30"/>
      <c r="O1328" s="30"/>
      <c r="P1328" s="30"/>
      <c r="Q1328" s="30"/>
      <c r="R1328" s="30"/>
      <c r="S1328" s="30"/>
      <c r="T1328" s="30"/>
    </row>
    <row r="1329" spans="3:20" x14ac:dyDescent="0.3">
      <c r="C1329" s="30"/>
      <c r="D1329" s="30"/>
      <c r="E1329" s="30"/>
      <c r="F1329" s="30"/>
      <c r="G1329" s="43"/>
      <c r="H1329" s="43"/>
      <c r="I1329" s="43"/>
      <c r="J1329" s="43"/>
      <c r="K1329" s="43"/>
      <c r="L1329" s="43"/>
      <c r="M1329" s="43"/>
      <c r="N1329" s="30"/>
      <c r="O1329" s="30"/>
      <c r="P1329" s="30"/>
      <c r="Q1329" s="30"/>
      <c r="R1329" s="30"/>
      <c r="S1329" s="30"/>
      <c r="T1329" s="30"/>
    </row>
    <row r="1330" spans="3:20" x14ac:dyDescent="0.3">
      <c r="C1330" s="30"/>
      <c r="D1330" s="30"/>
      <c r="E1330" s="30"/>
      <c r="F1330" s="30"/>
      <c r="G1330" s="43"/>
      <c r="H1330" s="43"/>
      <c r="I1330" s="43"/>
      <c r="J1330" s="43"/>
      <c r="K1330" s="43"/>
      <c r="L1330" s="43"/>
      <c r="M1330" s="43"/>
      <c r="N1330" s="30"/>
      <c r="O1330" s="30"/>
      <c r="P1330" s="30"/>
      <c r="Q1330" s="30"/>
      <c r="R1330" s="30"/>
      <c r="S1330" s="30"/>
      <c r="T1330" s="30"/>
    </row>
    <row r="1331" spans="3:20" x14ac:dyDescent="0.3">
      <c r="C1331" s="30"/>
      <c r="D1331" s="30"/>
      <c r="E1331" s="30"/>
      <c r="F1331" s="30"/>
      <c r="G1331" s="43"/>
      <c r="H1331" s="43"/>
      <c r="I1331" s="43"/>
      <c r="J1331" s="43"/>
      <c r="K1331" s="43"/>
      <c r="L1331" s="43"/>
      <c r="M1331" s="43"/>
      <c r="N1331" s="30"/>
      <c r="O1331" s="30"/>
      <c r="P1331" s="30"/>
      <c r="Q1331" s="30"/>
      <c r="R1331" s="30"/>
      <c r="S1331" s="30"/>
      <c r="T1331" s="30"/>
    </row>
    <row r="1332" spans="3:20" x14ac:dyDescent="0.3">
      <c r="C1332" s="30"/>
      <c r="D1332" s="30"/>
      <c r="E1332" s="30"/>
      <c r="F1332" s="30"/>
      <c r="G1332" s="43"/>
      <c r="H1332" s="43"/>
      <c r="I1332" s="43"/>
      <c r="J1332" s="43"/>
      <c r="K1332" s="43"/>
      <c r="L1332" s="43"/>
      <c r="M1332" s="43"/>
      <c r="N1332" s="30"/>
      <c r="O1332" s="30"/>
      <c r="P1332" s="30"/>
      <c r="Q1332" s="30"/>
      <c r="R1332" s="30"/>
      <c r="S1332" s="30"/>
      <c r="T1332" s="30"/>
    </row>
    <row r="1333" spans="3:20" x14ac:dyDescent="0.3">
      <c r="C1333" s="30"/>
      <c r="D1333" s="30"/>
      <c r="E1333" s="30"/>
      <c r="F1333" s="30"/>
      <c r="G1333" s="43"/>
      <c r="H1333" s="43"/>
      <c r="I1333" s="43"/>
      <c r="J1333" s="43"/>
      <c r="K1333" s="43"/>
      <c r="L1333" s="43"/>
      <c r="M1333" s="43"/>
      <c r="N1333" s="30"/>
      <c r="O1333" s="30"/>
      <c r="P1333" s="30"/>
      <c r="Q1333" s="30"/>
      <c r="R1333" s="30"/>
      <c r="S1333" s="30"/>
      <c r="T1333" s="30"/>
    </row>
    <row r="1334" spans="3:20" x14ac:dyDescent="0.3">
      <c r="C1334" s="30"/>
      <c r="D1334" s="30"/>
      <c r="E1334" s="30"/>
      <c r="F1334" s="30"/>
      <c r="G1334" s="43"/>
      <c r="H1334" s="43"/>
      <c r="I1334" s="43"/>
      <c r="J1334" s="43"/>
      <c r="K1334" s="43"/>
      <c r="L1334" s="43"/>
      <c r="M1334" s="43"/>
      <c r="N1334" s="30"/>
      <c r="O1334" s="30"/>
      <c r="P1334" s="30"/>
      <c r="Q1334" s="30"/>
      <c r="R1334" s="30"/>
      <c r="S1334" s="30"/>
      <c r="T1334" s="30"/>
    </row>
    <row r="1335" spans="3:20" x14ac:dyDescent="0.3">
      <c r="C1335" s="30"/>
      <c r="D1335" s="30"/>
      <c r="E1335" s="30"/>
      <c r="F1335" s="30"/>
      <c r="G1335" s="43"/>
      <c r="H1335" s="43"/>
      <c r="I1335" s="43"/>
      <c r="J1335" s="43"/>
      <c r="K1335" s="43"/>
      <c r="L1335" s="43"/>
      <c r="M1335" s="43"/>
      <c r="N1335" s="30"/>
      <c r="O1335" s="30"/>
      <c r="P1335" s="30"/>
      <c r="Q1335" s="30"/>
      <c r="R1335" s="30"/>
      <c r="S1335" s="30"/>
      <c r="T1335" s="30"/>
    </row>
    <row r="1336" spans="3:20" x14ac:dyDescent="0.3">
      <c r="C1336" s="30"/>
      <c r="D1336" s="30"/>
      <c r="E1336" s="30"/>
      <c r="F1336" s="30"/>
      <c r="G1336" s="43"/>
      <c r="H1336" s="43"/>
      <c r="I1336" s="43"/>
      <c r="J1336" s="43"/>
      <c r="K1336" s="43"/>
      <c r="L1336" s="43"/>
      <c r="M1336" s="43"/>
      <c r="N1336" s="30"/>
      <c r="O1336" s="30"/>
      <c r="P1336" s="30"/>
      <c r="Q1336" s="30"/>
      <c r="R1336" s="30"/>
      <c r="S1336" s="30"/>
      <c r="T1336" s="30"/>
    </row>
    <row r="1337" spans="3:20" x14ac:dyDescent="0.3">
      <c r="C1337" s="30"/>
      <c r="D1337" s="30"/>
      <c r="E1337" s="30"/>
      <c r="F1337" s="30"/>
      <c r="G1337" s="43"/>
      <c r="H1337" s="43"/>
      <c r="I1337" s="43"/>
      <c r="J1337" s="43"/>
      <c r="K1337" s="43"/>
      <c r="L1337" s="43"/>
      <c r="M1337" s="43"/>
      <c r="N1337" s="30"/>
      <c r="O1337" s="30"/>
      <c r="P1337" s="30"/>
      <c r="Q1337" s="30"/>
      <c r="R1337" s="30"/>
      <c r="S1337" s="30"/>
      <c r="T1337" s="30"/>
    </row>
    <row r="1338" spans="3:20" x14ac:dyDescent="0.3">
      <c r="C1338" s="30"/>
      <c r="D1338" s="30"/>
      <c r="E1338" s="30"/>
      <c r="F1338" s="30"/>
      <c r="G1338" s="43"/>
      <c r="H1338" s="43"/>
      <c r="I1338" s="43"/>
      <c r="J1338" s="43"/>
      <c r="K1338" s="43"/>
      <c r="L1338" s="43"/>
      <c r="M1338" s="43"/>
      <c r="N1338" s="30"/>
      <c r="O1338" s="30"/>
      <c r="P1338" s="30"/>
      <c r="Q1338" s="30"/>
      <c r="R1338" s="30"/>
      <c r="S1338" s="30"/>
      <c r="T1338" s="30"/>
    </row>
    <row r="1339" spans="3:20" x14ac:dyDescent="0.3">
      <c r="C1339" s="30"/>
      <c r="D1339" s="30"/>
      <c r="E1339" s="30"/>
      <c r="F1339" s="30"/>
      <c r="G1339" s="43"/>
      <c r="H1339" s="43"/>
      <c r="I1339" s="43"/>
      <c r="J1339" s="43"/>
      <c r="K1339" s="43"/>
      <c r="L1339" s="43"/>
      <c r="M1339" s="43"/>
      <c r="N1339" s="30"/>
      <c r="O1339" s="30"/>
      <c r="P1339" s="30"/>
      <c r="Q1339" s="30"/>
      <c r="R1339" s="30"/>
      <c r="S1339" s="30"/>
      <c r="T1339" s="30"/>
    </row>
    <row r="1340" spans="3:20" x14ac:dyDescent="0.3">
      <c r="C1340" s="30"/>
      <c r="D1340" s="30"/>
      <c r="E1340" s="30"/>
      <c r="F1340" s="30"/>
      <c r="G1340" s="43"/>
      <c r="H1340" s="43"/>
      <c r="I1340" s="43"/>
      <c r="J1340" s="43"/>
      <c r="K1340" s="43"/>
      <c r="L1340" s="43"/>
      <c r="M1340" s="43"/>
      <c r="N1340" s="30"/>
      <c r="O1340" s="30"/>
      <c r="P1340" s="30"/>
      <c r="Q1340" s="30"/>
      <c r="R1340" s="30"/>
      <c r="S1340" s="30"/>
      <c r="T1340" s="30"/>
    </row>
    <row r="1341" spans="3:20" x14ac:dyDescent="0.3">
      <c r="C1341" s="30"/>
      <c r="D1341" s="30"/>
      <c r="E1341" s="30"/>
      <c r="F1341" s="30"/>
      <c r="G1341" s="43"/>
      <c r="H1341" s="43"/>
      <c r="I1341" s="43"/>
      <c r="J1341" s="43"/>
      <c r="K1341" s="43"/>
      <c r="L1341" s="43"/>
      <c r="M1341" s="43"/>
      <c r="N1341" s="30"/>
      <c r="O1341" s="30"/>
      <c r="P1341" s="30"/>
      <c r="Q1341" s="30"/>
      <c r="R1341" s="30"/>
      <c r="S1341" s="30"/>
      <c r="T1341" s="30"/>
    </row>
    <row r="1342" spans="3:20" x14ac:dyDescent="0.3">
      <c r="C1342" s="30"/>
      <c r="D1342" s="30"/>
      <c r="E1342" s="30"/>
      <c r="F1342" s="30"/>
      <c r="G1342" s="43"/>
      <c r="H1342" s="43"/>
      <c r="I1342" s="43"/>
      <c r="J1342" s="43"/>
      <c r="K1342" s="43"/>
      <c r="L1342" s="43"/>
      <c r="M1342" s="43"/>
      <c r="N1342" s="30"/>
      <c r="O1342" s="30"/>
      <c r="P1342" s="30"/>
      <c r="Q1342" s="30"/>
      <c r="R1342" s="30"/>
      <c r="S1342" s="30"/>
      <c r="T1342" s="30"/>
    </row>
    <row r="1343" spans="3:20" x14ac:dyDescent="0.3">
      <c r="C1343" s="30"/>
      <c r="D1343" s="30"/>
      <c r="E1343" s="30"/>
      <c r="F1343" s="30"/>
      <c r="G1343" s="43"/>
      <c r="H1343" s="43"/>
      <c r="I1343" s="43"/>
      <c r="J1343" s="43"/>
      <c r="K1343" s="43"/>
      <c r="L1343" s="43"/>
      <c r="M1343" s="43"/>
      <c r="N1343" s="30"/>
      <c r="O1343" s="30"/>
      <c r="P1343" s="30"/>
      <c r="Q1343" s="30"/>
      <c r="R1343" s="30"/>
      <c r="S1343" s="30"/>
      <c r="T1343" s="30"/>
    </row>
    <row r="1344" spans="3:20" x14ac:dyDescent="0.3">
      <c r="C1344" s="30"/>
      <c r="D1344" s="30"/>
      <c r="E1344" s="30"/>
      <c r="F1344" s="30"/>
      <c r="G1344" s="43"/>
      <c r="H1344" s="43"/>
      <c r="I1344" s="43"/>
      <c r="J1344" s="43"/>
      <c r="K1344" s="43"/>
      <c r="L1344" s="43"/>
      <c r="M1344" s="43"/>
      <c r="N1344" s="30"/>
      <c r="O1344" s="30"/>
      <c r="P1344" s="30"/>
      <c r="Q1344" s="30"/>
      <c r="R1344" s="30"/>
      <c r="S1344" s="30"/>
      <c r="T1344" s="30"/>
    </row>
    <row r="1345" spans="3:20" x14ac:dyDescent="0.3">
      <c r="C1345" s="30"/>
      <c r="D1345" s="30"/>
      <c r="E1345" s="30"/>
      <c r="F1345" s="30"/>
      <c r="G1345" s="43"/>
      <c r="H1345" s="43"/>
      <c r="I1345" s="43"/>
      <c r="J1345" s="43"/>
      <c r="K1345" s="43"/>
      <c r="L1345" s="43"/>
      <c r="M1345" s="43"/>
      <c r="N1345" s="30"/>
      <c r="O1345" s="30"/>
      <c r="P1345" s="30"/>
      <c r="Q1345" s="30"/>
      <c r="R1345" s="30"/>
      <c r="S1345" s="30"/>
      <c r="T1345" s="30"/>
    </row>
    <row r="1346" spans="3:20" x14ac:dyDescent="0.3">
      <c r="C1346" s="30"/>
      <c r="D1346" s="30"/>
      <c r="E1346" s="30"/>
      <c r="F1346" s="30"/>
      <c r="G1346" s="43"/>
      <c r="H1346" s="43"/>
      <c r="I1346" s="43"/>
      <c r="J1346" s="43"/>
      <c r="K1346" s="43"/>
      <c r="L1346" s="43"/>
      <c r="M1346" s="43"/>
      <c r="N1346" s="30"/>
      <c r="O1346" s="30"/>
      <c r="P1346" s="30"/>
      <c r="Q1346" s="30"/>
      <c r="R1346" s="30"/>
      <c r="S1346" s="30"/>
      <c r="T1346" s="30"/>
    </row>
    <row r="1347" spans="3:20" x14ac:dyDescent="0.3">
      <c r="C1347" s="30"/>
      <c r="D1347" s="30"/>
      <c r="E1347" s="30"/>
      <c r="F1347" s="30"/>
      <c r="G1347" s="43"/>
      <c r="H1347" s="43"/>
      <c r="I1347" s="43"/>
      <c r="J1347" s="43"/>
      <c r="K1347" s="43"/>
      <c r="L1347" s="43"/>
      <c r="M1347" s="43"/>
      <c r="N1347" s="30"/>
      <c r="O1347" s="30"/>
      <c r="P1347" s="30"/>
      <c r="Q1347" s="30"/>
      <c r="R1347" s="30"/>
      <c r="S1347" s="30"/>
      <c r="T1347" s="30"/>
    </row>
    <row r="1348" spans="3:20" x14ac:dyDescent="0.3">
      <c r="C1348" s="30"/>
      <c r="D1348" s="30"/>
      <c r="E1348" s="30"/>
      <c r="F1348" s="30"/>
      <c r="G1348" s="43"/>
      <c r="H1348" s="43"/>
      <c r="I1348" s="43"/>
      <c r="J1348" s="43"/>
      <c r="K1348" s="43"/>
      <c r="L1348" s="43"/>
      <c r="M1348" s="43"/>
      <c r="N1348" s="30"/>
      <c r="O1348" s="30"/>
      <c r="P1348" s="30"/>
      <c r="Q1348" s="30"/>
      <c r="R1348" s="30"/>
      <c r="S1348" s="30"/>
      <c r="T1348" s="30"/>
    </row>
    <row r="1349" spans="3:20" x14ac:dyDescent="0.3">
      <c r="C1349" s="30"/>
      <c r="D1349" s="30"/>
      <c r="E1349" s="30"/>
      <c r="F1349" s="30"/>
      <c r="G1349" s="43"/>
      <c r="H1349" s="43"/>
      <c r="I1349" s="43"/>
      <c r="J1349" s="43"/>
      <c r="K1349" s="43"/>
      <c r="L1349" s="43"/>
      <c r="M1349" s="43"/>
      <c r="N1349" s="30"/>
      <c r="O1349" s="30"/>
      <c r="P1349" s="30"/>
      <c r="Q1349" s="30"/>
      <c r="R1349" s="30"/>
      <c r="S1349" s="30"/>
      <c r="T1349" s="30"/>
    </row>
    <row r="1350" spans="3:20" x14ac:dyDescent="0.3">
      <c r="C1350" s="30"/>
      <c r="D1350" s="30"/>
      <c r="E1350" s="30"/>
      <c r="F1350" s="30"/>
      <c r="G1350" s="43"/>
      <c r="H1350" s="43"/>
      <c r="I1350" s="43"/>
      <c r="J1350" s="43"/>
      <c r="K1350" s="43"/>
      <c r="L1350" s="43"/>
      <c r="M1350" s="43"/>
      <c r="N1350" s="30"/>
      <c r="O1350" s="30"/>
      <c r="P1350" s="30"/>
      <c r="Q1350" s="30"/>
      <c r="R1350" s="30"/>
      <c r="S1350" s="30"/>
      <c r="T1350" s="30"/>
    </row>
    <row r="1351" spans="3:20" x14ac:dyDescent="0.3">
      <c r="C1351" s="30"/>
      <c r="D1351" s="30"/>
      <c r="E1351" s="30"/>
      <c r="F1351" s="30"/>
      <c r="G1351" s="43"/>
      <c r="H1351" s="43"/>
      <c r="I1351" s="43"/>
      <c r="J1351" s="43"/>
      <c r="K1351" s="43"/>
      <c r="L1351" s="43"/>
      <c r="M1351" s="43"/>
      <c r="N1351" s="30"/>
      <c r="O1351" s="30"/>
      <c r="P1351" s="30"/>
      <c r="Q1351" s="30"/>
      <c r="R1351" s="30"/>
      <c r="S1351" s="30"/>
      <c r="T1351" s="30"/>
    </row>
    <row r="1352" spans="3:20" x14ac:dyDescent="0.3">
      <c r="C1352" s="30"/>
      <c r="D1352" s="30"/>
      <c r="E1352" s="30"/>
      <c r="F1352" s="30"/>
      <c r="G1352" s="43"/>
      <c r="H1352" s="43"/>
      <c r="I1352" s="43"/>
      <c r="J1352" s="43"/>
      <c r="K1352" s="43"/>
      <c r="L1352" s="43"/>
      <c r="M1352" s="43"/>
      <c r="N1352" s="30"/>
      <c r="O1352" s="30"/>
      <c r="P1352" s="30"/>
      <c r="Q1352" s="30"/>
      <c r="R1352" s="30"/>
      <c r="S1352" s="30"/>
      <c r="T1352" s="30"/>
    </row>
    <row r="1353" spans="3:20" x14ac:dyDescent="0.3">
      <c r="C1353" s="30"/>
      <c r="D1353" s="30"/>
      <c r="E1353" s="30"/>
      <c r="F1353" s="30"/>
      <c r="G1353" s="43"/>
      <c r="H1353" s="43"/>
      <c r="I1353" s="43"/>
      <c r="J1353" s="43"/>
      <c r="K1353" s="43"/>
      <c r="L1353" s="43"/>
      <c r="M1353" s="43"/>
      <c r="N1353" s="30"/>
      <c r="O1353" s="30"/>
      <c r="P1353" s="30"/>
      <c r="Q1353" s="30"/>
      <c r="R1353" s="30"/>
      <c r="S1353" s="30"/>
      <c r="T1353" s="30"/>
    </row>
    <row r="1354" spans="3:20" x14ac:dyDescent="0.3">
      <c r="C1354" s="30"/>
      <c r="D1354" s="30"/>
      <c r="E1354" s="30"/>
      <c r="F1354" s="30"/>
      <c r="G1354" s="43"/>
      <c r="H1354" s="43"/>
      <c r="I1354" s="43"/>
      <c r="J1354" s="43"/>
      <c r="K1354" s="43"/>
      <c r="L1354" s="43"/>
      <c r="M1354" s="43"/>
      <c r="N1354" s="30"/>
      <c r="O1354" s="30"/>
      <c r="P1354" s="30"/>
      <c r="Q1354" s="30"/>
      <c r="R1354" s="30"/>
      <c r="S1354" s="30"/>
      <c r="T1354" s="30"/>
    </row>
    <row r="1355" spans="3:20" x14ac:dyDescent="0.3">
      <c r="C1355" s="30"/>
      <c r="D1355" s="30"/>
      <c r="E1355" s="30"/>
      <c r="F1355" s="30"/>
      <c r="G1355" s="43"/>
      <c r="H1355" s="43"/>
      <c r="I1355" s="43"/>
      <c r="J1355" s="43"/>
      <c r="K1355" s="43"/>
      <c r="L1355" s="43"/>
      <c r="M1355" s="43"/>
      <c r="N1355" s="30"/>
      <c r="O1355" s="30"/>
      <c r="P1355" s="30"/>
      <c r="Q1355" s="30"/>
      <c r="R1355" s="30"/>
      <c r="S1355" s="30"/>
      <c r="T1355" s="30"/>
    </row>
    <row r="1356" spans="3:20" x14ac:dyDescent="0.3">
      <c r="C1356" s="30"/>
      <c r="D1356" s="30"/>
      <c r="E1356" s="30"/>
      <c r="F1356" s="30"/>
      <c r="G1356" s="43"/>
      <c r="H1356" s="43"/>
      <c r="I1356" s="43"/>
      <c r="J1356" s="43"/>
      <c r="K1356" s="43"/>
      <c r="L1356" s="43"/>
      <c r="M1356" s="43"/>
      <c r="N1356" s="30"/>
      <c r="O1356" s="30"/>
      <c r="P1356" s="30"/>
      <c r="Q1356" s="30"/>
      <c r="R1356" s="30"/>
      <c r="S1356" s="30"/>
      <c r="T1356" s="30"/>
    </row>
    <row r="1357" spans="3:20" x14ac:dyDescent="0.3">
      <c r="C1357" s="30"/>
      <c r="D1357" s="30"/>
      <c r="E1357" s="30"/>
      <c r="F1357" s="30"/>
      <c r="G1357" s="43"/>
      <c r="H1357" s="43"/>
      <c r="I1357" s="43"/>
      <c r="J1357" s="43"/>
      <c r="K1357" s="43"/>
      <c r="L1357" s="43"/>
      <c r="M1357" s="43"/>
      <c r="N1357" s="30"/>
      <c r="O1357" s="30"/>
      <c r="P1357" s="30"/>
      <c r="Q1357" s="30"/>
      <c r="R1357" s="30"/>
      <c r="S1357" s="30"/>
      <c r="T1357" s="30"/>
    </row>
    <row r="1358" spans="3:20" x14ac:dyDescent="0.3">
      <c r="C1358" s="30"/>
      <c r="D1358" s="30"/>
      <c r="E1358" s="30"/>
      <c r="F1358" s="30"/>
      <c r="G1358" s="43"/>
      <c r="H1358" s="43"/>
      <c r="I1358" s="43"/>
      <c r="J1358" s="43"/>
      <c r="K1358" s="43"/>
      <c r="L1358" s="43"/>
      <c r="M1358" s="43"/>
      <c r="N1358" s="30"/>
      <c r="O1358" s="30"/>
      <c r="P1358" s="30"/>
      <c r="Q1358" s="30"/>
      <c r="R1358" s="30"/>
      <c r="S1358" s="30"/>
      <c r="T1358" s="30"/>
    </row>
    <row r="1359" spans="3:20" x14ac:dyDescent="0.3">
      <c r="C1359" s="30"/>
      <c r="D1359" s="30"/>
      <c r="E1359" s="30"/>
      <c r="F1359" s="30"/>
      <c r="G1359" s="43"/>
      <c r="H1359" s="43"/>
      <c r="I1359" s="43"/>
      <c r="J1359" s="43"/>
      <c r="K1359" s="43"/>
      <c r="L1359" s="43"/>
      <c r="M1359" s="43"/>
      <c r="N1359" s="30"/>
      <c r="O1359" s="30"/>
      <c r="P1359" s="30"/>
      <c r="Q1359" s="30"/>
      <c r="R1359" s="30"/>
      <c r="S1359" s="30"/>
      <c r="T1359" s="30"/>
    </row>
    <row r="1360" spans="3:20" x14ac:dyDescent="0.3">
      <c r="C1360" s="30"/>
      <c r="D1360" s="30"/>
      <c r="E1360" s="30"/>
      <c r="F1360" s="30"/>
      <c r="G1360" s="43"/>
      <c r="H1360" s="43"/>
      <c r="I1360" s="43"/>
      <c r="J1360" s="43"/>
      <c r="K1360" s="43"/>
      <c r="L1360" s="43"/>
      <c r="M1360" s="43"/>
      <c r="N1360" s="30"/>
      <c r="O1360" s="30"/>
      <c r="P1360" s="30"/>
      <c r="Q1360" s="30"/>
      <c r="R1360" s="30"/>
      <c r="S1360" s="30"/>
      <c r="T1360" s="30"/>
    </row>
    <row r="1361" spans="3:20" x14ac:dyDescent="0.3">
      <c r="C1361" s="30"/>
      <c r="D1361" s="30"/>
      <c r="E1361" s="30"/>
      <c r="F1361" s="30"/>
      <c r="G1361" s="43"/>
      <c r="H1361" s="43"/>
      <c r="I1361" s="43"/>
      <c r="J1361" s="43"/>
      <c r="K1361" s="43"/>
      <c r="L1361" s="43"/>
      <c r="M1361" s="43"/>
      <c r="N1361" s="30"/>
      <c r="O1361" s="30"/>
      <c r="P1361" s="30"/>
      <c r="Q1361" s="30"/>
      <c r="R1361" s="30"/>
      <c r="S1361" s="30"/>
      <c r="T1361" s="30"/>
    </row>
    <row r="1362" spans="3:20" x14ac:dyDescent="0.3">
      <c r="C1362" s="30"/>
      <c r="D1362" s="30"/>
      <c r="E1362" s="30"/>
      <c r="F1362" s="30"/>
      <c r="G1362" s="43"/>
      <c r="H1362" s="43"/>
      <c r="I1362" s="43"/>
      <c r="J1362" s="43"/>
      <c r="K1362" s="43"/>
      <c r="L1362" s="43"/>
      <c r="M1362" s="43"/>
      <c r="N1362" s="30"/>
      <c r="O1362" s="30"/>
      <c r="P1362" s="30"/>
      <c r="Q1362" s="30"/>
      <c r="R1362" s="30"/>
      <c r="S1362" s="30"/>
      <c r="T1362" s="30"/>
    </row>
    <row r="1363" spans="3:20" x14ac:dyDescent="0.3">
      <c r="C1363" s="30"/>
      <c r="D1363" s="30"/>
      <c r="E1363" s="30"/>
      <c r="F1363" s="30"/>
      <c r="G1363" s="43"/>
      <c r="H1363" s="43"/>
      <c r="I1363" s="43"/>
      <c r="J1363" s="43"/>
      <c r="K1363" s="43"/>
      <c r="L1363" s="43"/>
      <c r="M1363" s="43"/>
      <c r="N1363" s="30"/>
      <c r="O1363" s="30"/>
      <c r="P1363" s="30"/>
      <c r="Q1363" s="30"/>
      <c r="R1363" s="30"/>
      <c r="S1363" s="30"/>
      <c r="T1363" s="30"/>
    </row>
    <row r="1364" spans="3:20" x14ac:dyDescent="0.3">
      <c r="C1364" s="30"/>
      <c r="D1364" s="30"/>
      <c r="E1364" s="30"/>
      <c r="F1364" s="30"/>
      <c r="G1364" s="43"/>
      <c r="H1364" s="43"/>
      <c r="I1364" s="43"/>
      <c r="J1364" s="43"/>
      <c r="K1364" s="43"/>
      <c r="L1364" s="43"/>
      <c r="M1364" s="43"/>
      <c r="N1364" s="30"/>
      <c r="O1364" s="30"/>
      <c r="P1364" s="30"/>
      <c r="Q1364" s="30"/>
      <c r="R1364" s="30"/>
      <c r="S1364" s="30"/>
      <c r="T1364" s="30"/>
    </row>
    <row r="1365" spans="3:20" x14ac:dyDescent="0.3">
      <c r="C1365" s="30"/>
      <c r="D1365" s="30"/>
      <c r="E1365" s="30"/>
      <c r="F1365" s="30"/>
      <c r="G1365" s="43"/>
      <c r="H1365" s="43"/>
      <c r="I1365" s="43"/>
      <c r="J1365" s="43"/>
      <c r="K1365" s="43"/>
      <c r="L1365" s="43"/>
      <c r="M1365" s="43"/>
      <c r="N1365" s="30"/>
      <c r="O1365" s="30"/>
      <c r="P1365" s="30"/>
      <c r="Q1365" s="30"/>
      <c r="R1365" s="30"/>
      <c r="S1365" s="30"/>
      <c r="T1365" s="30"/>
    </row>
    <row r="1366" spans="3:20" x14ac:dyDescent="0.3">
      <c r="C1366" s="30"/>
      <c r="D1366" s="30"/>
      <c r="E1366" s="30"/>
      <c r="F1366" s="30"/>
      <c r="G1366" s="43"/>
      <c r="H1366" s="43"/>
      <c r="I1366" s="43"/>
      <c r="J1366" s="43"/>
      <c r="K1366" s="43"/>
      <c r="L1366" s="43"/>
      <c r="M1366" s="43"/>
      <c r="N1366" s="30"/>
      <c r="O1366" s="30"/>
      <c r="P1366" s="30"/>
      <c r="Q1366" s="30"/>
      <c r="R1366" s="30"/>
      <c r="S1366" s="30"/>
      <c r="T1366" s="30"/>
    </row>
    <row r="1367" spans="3:20" x14ac:dyDescent="0.3">
      <c r="C1367" s="30"/>
      <c r="D1367" s="30"/>
      <c r="E1367" s="30"/>
      <c r="F1367" s="30"/>
      <c r="G1367" s="43"/>
      <c r="H1367" s="43"/>
      <c r="I1367" s="43"/>
      <c r="J1367" s="43"/>
      <c r="K1367" s="43"/>
      <c r="L1367" s="43"/>
      <c r="M1367" s="43"/>
      <c r="N1367" s="30"/>
      <c r="O1367" s="30"/>
      <c r="P1367" s="30"/>
      <c r="Q1367" s="30"/>
      <c r="R1367" s="30"/>
      <c r="S1367" s="30"/>
      <c r="T1367" s="30"/>
    </row>
    <row r="1368" spans="3:20" x14ac:dyDescent="0.3">
      <c r="C1368" s="30"/>
      <c r="D1368" s="30"/>
      <c r="E1368" s="30"/>
      <c r="F1368" s="30"/>
      <c r="G1368" s="43"/>
      <c r="H1368" s="43"/>
      <c r="I1368" s="43"/>
      <c r="J1368" s="43"/>
      <c r="K1368" s="43"/>
      <c r="L1368" s="43"/>
      <c r="M1368" s="43"/>
      <c r="N1368" s="30"/>
      <c r="O1368" s="30"/>
      <c r="P1368" s="30"/>
      <c r="Q1368" s="30"/>
      <c r="R1368" s="30"/>
      <c r="S1368" s="30"/>
      <c r="T1368" s="30"/>
    </row>
    <row r="1369" spans="3:20" x14ac:dyDescent="0.3">
      <c r="C1369" s="30"/>
      <c r="D1369" s="30"/>
      <c r="E1369" s="30"/>
      <c r="F1369" s="30"/>
      <c r="G1369" s="43"/>
      <c r="H1369" s="43"/>
      <c r="I1369" s="43"/>
      <c r="J1369" s="43"/>
      <c r="K1369" s="43"/>
      <c r="L1369" s="43"/>
      <c r="M1369" s="43"/>
      <c r="N1369" s="30"/>
      <c r="O1369" s="30"/>
      <c r="P1369" s="30"/>
      <c r="Q1369" s="30"/>
      <c r="R1369" s="30"/>
      <c r="S1369" s="30"/>
      <c r="T1369" s="30"/>
    </row>
    <row r="1370" spans="3:20" x14ac:dyDescent="0.3">
      <c r="C1370" s="30"/>
      <c r="D1370" s="30"/>
      <c r="E1370" s="30"/>
      <c r="F1370" s="30"/>
      <c r="G1370" s="43"/>
      <c r="H1370" s="43"/>
      <c r="I1370" s="43"/>
      <c r="J1370" s="43"/>
      <c r="K1370" s="43"/>
      <c r="L1370" s="43"/>
      <c r="M1370" s="43"/>
      <c r="N1370" s="30"/>
      <c r="O1370" s="30"/>
      <c r="P1370" s="30"/>
      <c r="Q1370" s="30"/>
      <c r="R1370" s="30"/>
      <c r="S1370" s="30"/>
      <c r="T1370" s="30"/>
    </row>
    <row r="1371" spans="3:20" x14ac:dyDescent="0.3">
      <c r="C1371" s="30"/>
      <c r="D1371" s="30"/>
      <c r="E1371" s="30"/>
      <c r="F1371" s="30"/>
      <c r="G1371" s="43"/>
      <c r="H1371" s="43"/>
      <c r="I1371" s="43"/>
      <c r="J1371" s="43"/>
      <c r="K1371" s="43"/>
      <c r="L1371" s="43"/>
      <c r="M1371" s="43"/>
      <c r="N1371" s="30"/>
      <c r="O1371" s="30"/>
      <c r="P1371" s="30"/>
      <c r="Q1371" s="30"/>
      <c r="R1371" s="30"/>
      <c r="S1371" s="30"/>
      <c r="T1371" s="30"/>
    </row>
    <row r="1372" spans="3:20" x14ac:dyDescent="0.3">
      <c r="C1372" s="30"/>
      <c r="D1372" s="30"/>
      <c r="E1372" s="30"/>
      <c r="F1372" s="30"/>
      <c r="G1372" s="43"/>
      <c r="H1372" s="43"/>
      <c r="I1372" s="43"/>
      <c r="J1372" s="43"/>
      <c r="K1372" s="43"/>
      <c r="L1372" s="43"/>
      <c r="M1372" s="43"/>
      <c r="N1372" s="30"/>
      <c r="O1372" s="30"/>
      <c r="P1372" s="30"/>
      <c r="Q1372" s="30"/>
      <c r="R1372" s="30"/>
      <c r="S1372" s="30"/>
      <c r="T1372" s="30"/>
    </row>
    <row r="1373" spans="3:20" x14ac:dyDescent="0.3">
      <c r="C1373" s="30"/>
      <c r="D1373" s="30"/>
      <c r="E1373" s="30"/>
      <c r="F1373" s="30"/>
      <c r="G1373" s="43"/>
      <c r="H1373" s="43"/>
      <c r="I1373" s="43"/>
      <c r="J1373" s="43"/>
      <c r="K1373" s="43"/>
      <c r="L1373" s="43"/>
      <c r="M1373" s="43"/>
      <c r="N1373" s="30"/>
      <c r="O1373" s="30"/>
      <c r="P1373" s="30"/>
      <c r="Q1373" s="30"/>
      <c r="R1373" s="30"/>
      <c r="S1373" s="30"/>
      <c r="T1373" s="30"/>
    </row>
    <row r="1374" spans="3:20" x14ac:dyDescent="0.3">
      <c r="C1374" s="30"/>
      <c r="D1374" s="30"/>
      <c r="E1374" s="30"/>
      <c r="F1374" s="30"/>
      <c r="G1374" s="43"/>
      <c r="H1374" s="43"/>
      <c r="I1374" s="43"/>
      <c r="J1374" s="43"/>
      <c r="K1374" s="43"/>
      <c r="L1374" s="43"/>
      <c r="M1374" s="43"/>
      <c r="N1374" s="30"/>
      <c r="O1374" s="30"/>
      <c r="P1374" s="30"/>
      <c r="Q1374" s="30"/>
      <c r="R1374" s="30"/>
      <c r="S1374" s="30"/>
      <c r="T1374" s="30"/>
    </row>
    <row r="1375" spans="3:20" x14ac:dyDescent="0.3">
      <c r="C1375" s="30"/>
      <c r="D1375" s="30"/>
      <c r="E1375" s="30"/>
      <c r="F1375" s="30"/>
      <c r="G1375" s="43"/>
      <c r="H1375" s="43"/>
      <c r="I1375" s="43"/>
      <c r="J1375" s="43"/>
      <c r="K1375" s="43"/>
      <c r="L1375" s="43"/>
      <c r="M1375" s="43"/>
      <c r="N1375" s="30"/>
      <c r="O1375" s="30"/>
      <c r="P1375" s="30"/>
      <c r="Q1375" s="30"/>
      <c r="R1375" s="30"/>
      <c r="S1375" s="30"/>
      <c r="T1375" s="30"/>
    </row>
    <row r="1376" spans="3:20" x14ac:dyDescent="0.3">
      <c r="C1376" s="30"/>
      <c r="D1376" s="30"/>
      <c r="E1376" s="30"/>
      <c r="F1376" s="30"/>
      <c r="G1376" s="43"/>
      <c r="H1376" s="43"/>
      <c r="I1376" s="43"/>
      <c r="J1376" s="43"/>
      <c r="K1376" s="43"/>
      <c r="L1376" s="43"/>
      <c r="M1376" s="43"/>
      <c r="N1376" s="30"/>
      <c r="O1376" s="30"/>
      <c r="P1376" s="30"/>
      <c r="Q1376" s="30"/>
      <c r="R1376" s="30"/>
      <c r="S1376" s="30"/>
      <c r="T1376" s="30"/>
    </row>
    <row r="1377" spans="3:20" x14ac:dyDescent="0.3">
      <c r="C1377" s="30"/>
      <c r="D1377" s="30"/>
      <c r="E1377" s="30"/>
      <c r="F1377" s="30"/>
      <c r="G1377" s="43"/>
      <c r="H1377" s="43"/>
      <c r="I1377" s="43"/>
      <c r="J1377" s="43"/>
      <c r="K1377" s="43"/>
      <c r="L1377" s="43"/>
      <c r="M1377" s="43"/>
      <c r="N1377" s="30"/>
      <c r="O1377" s="30"/>
      <c r="P1377" s="30"/>
      <c r="Q1377" s="30"/>
      <c r="R1377" s="30"/>
      <c r="S1377" s="30"/>
      <c r="T1377" s="30"/>
    </row>
    <row r="1378" spans="3:20" x14ac:dyDescent="0.3">
      <c r="C1378" s="30"/>
      <c r="D1378" s="30"/>
      <c r="E1378" s="30"/>
      <c r="F1378" s="30"/>
      <c r="G1378" s="43"/>
      <c r="H1378" s="43"/>
      <c r="I1378" s="43"/>
      <c r="J1378" s="43"/>
      <c r="K1378" s="43"/>
      <c r="L1378" s="43"/>
      <c r="M1378" s="43"/>
      <c r="N1378" s="30"/>
      <c r="O1378" s="30"/>
      <c r="P1378" s="30"/>
      <c r="Q1378" s="30"/>
      <c r="R1378" s="30"/>
      <c r="S1378" s="30"/>
      <c r="T1378" s="30"/>
    </row>
    <row r="1379" spans="3:20" x14ac:dyDescent="0.3">
      <c r="C1379" s="30"/>
      <c r="D1379" s="30"/>
      <c r="E1379" s="30"/>
      <c r="F1379" s="30"/>
      <c r="G1379" s="43"/>
      <c r="H1379" s="43"/>
      <c r="I1379" s="43"/>
      <c r="J1379" s="43"/>
      <c r="K1379" s="43"/>
      <c r="L1379" s="43"/>
      <c r="M1379" s="43"/>
      <c r="N1379" s="30"/>
      <c r="O1379" s="30"/>
      <c r="P1379" s="30"/>
      <c r="Q1379" s="30"/>
      <c r="R1379" s="30"/>
      <c r="S1379" s="30"/>
      <c r="T1379" s="30"/>
    </row>
    <row r="1380" spans="3:20" x14ac:dyDescent="0.3">
      <c r="C1380" s="30"/>
      <c r="D1380" s="30"/>
      <c r="E1380" s="30"/>
      <c r="F1380" s="30"/>
      <c r="G1380" s="43"/>
      <c r="H1380" s="43"/>
      <c r="I1380" s="43"/>
      <c r="J1380" s="43"/>
      <c r="K1380" s="43"/>
      <c r="L1380" s="43"/>
      <c r="M1380" s="43"/>
      <c r="N1380" s="30"/>
      <c r="O1380" s="30"/>
      <c r="P1380" s="30"/>
      <c r="Q1380" s="30"/>
      <c r="R1380" s="30"/>
      <c r="S1380" s="30"/>
      <c r="T1380" s="30"/>
    </row>
    <row r="1381" spans="3:20" x14ac:dyDescent="0.3">
      <c r="C1381" s="30"/>
      <c r="D1381" s="30"/>
      <c r="E1381" s="30"/>
      <c r="F1381" s="30"/>
      <c r="G1381" s="43"/>
      <c r="H1381" s="43"/>
      <c r="I1381" s="43"/>
      <c r="J1381" s="43"/>
      <c r="K1381" s="43"/>
      <c r="L1381" s="43"/>
      <c r="M1381" s="43"/>
      <c r="N1381" s="30"/>
      <c r="O1381" s="30"/>
      <c r="P1381" s="30"/>
      <c r="Q1381" s="30"/>
      <c r="R1381" s="30"/>
      <c r="S1381" s="30"/>
      <c r="T1381" s="30"/>
    </row>
    <row r="1382" spans="3:20" x14ac:dyDescent="0.3">
      <c r="C1382" s="30"/>
      <c r="D1382" s="30"/>
      <c r="E1382" s="30"/>
      <c r="F1382" s="30"/>
      <c r="G1382" s="43"/>
      <c r="H1382" s="43"/>
      <c r="I1382" s="43"/>
      <c r="J1382" s="43"/>
      <c r="K1382" s="43"/>
      <c r="L1382" s="43"/>
      <c r="M1382" s="43"/>
      <c r="N1382" s="30"/>
      <c r="O1382" s="30"/>
      <c r="P1382" s="30"/>
      <c r="Q1382" s="30"/>
      <c r="R1382" s="30"/>
      <c r="S1382" s="30"/>
      <c r="T1382" s="30"/>
    </row>
    <row r="1383" spans="3:20" x14ac:dyDescent="0.3">
      <c r="C1383" s="30"/>
      <c r="D1383" s="30"/>
      <c r="E1383" s="30"/>
      <c r="F1383" s="30"/>
      <c r="G1383" s="43"/>
      <c r="H1383" s="43"/>
      <c r="I1383" s="43"/>
      <c r="J1383" s="43"/>
      <c r="K1383" s="43"/>
      <c r="L1383" s="43"/>
      <c r="M1383" s="43"/>
      <c r="N1383" s="30"/>
      <c r="O1383" s="30"/>
      <c r="P1383" s="30"/>
      <c r="Q1383" s="30"/>
      <c r="R1383" s="30"/>
      <c r="S1383" s="30"/>
      <c r="T1383" s="30"/>
    </row>
    <row r="1384" spans="3:20" x14ac:dyDescent="0.3">
      <c r="C1384" s="30"/>
      <c r="D1384" s="30"/>
      <c r="E1384" s="30"/>
      <c r="F1384" s="30"/>
      <c r="G1384" s="43"/>
      <c r="H1384" s="43"/>
      <c r="I1384" s="43"/>
      <c r="J1384" s="43"/>
      <c r="K1384" s="43"/>
      <c r="L1384" s="43"/>
      <c r="M1384" s="43"/>
      <c r="N1384" s="30"/>
      <c r="O1384" s="30"/>
      <c r="P1384" s="30"/>
      <c r="Q1384" s="30"/>
      <c r="R1384" s="30"/>
      <c r="S1384" s="30"/>
      <c r="T1384" s="30"/>
    </row>
    <row r="1385" spans="3:20" x14ac:dyDescent="0.3">
      <c r="C1385" s="30"/>
      <c r="D1385" s="30"/>
      <c r="E1385" s="30"/>
      <c r="F1385" s="30"/>
      <c r="G1385" s="43"/>
      <c r="H1385" s="43"/>
      <c r="I1385" s="43"/>
      <c r="J1385" s="43"/>
      <c r="K1385" s="43"/>
      <c r="L1385" s="43"/>
      <c r="M1385" s="43"/>
      <c r="N1385" s="30"/>
      <c r="O1385" s="30"/>
      <c r="P1385" s="30"/>
      <c r="Q1385" s="30"/>
      <c r="R1385" s="30"/>
      <c r="S1385" s="30"/>
      <c r="T1385" s="30"/>
    </row>
    <row r="1386" spans="3:20" x14ac:dyDescent="0.3">
      <c r="C1386" s="30"/>
      <c r="D1386" s="30"/>
      <c r="E1386" s="30"/>
      <c r="F1386" s="30"/>
      <c r="G1386" s="43"/>
      <c r="H1386" s="43"/>
      <c r="I1386" s="43"/>
      <c r="J1386" s="43"/>
      <c r="K1386" s="43"/>
      <c r="L1386" s="43"/>
      <c r="M1386" s="43"/>
      <c r="N1386" s="30"/>
      <c r="O1386" s="30"/>
      <c r="P1386" s="30"/>
      <c r="Q1386" s="30"/>
      <c r="R1386" s="30"/>
      <c r="S1386" s="30"/>
      <c r="T1386" s="30"/>
    </row>
    <row r="1387" spans="3:20" x14ac:dyDescent="0.3">
      <c r="C1387" s="30"/>
      <c r="D1387" s="30"/>
      <c r="E1387" s="30"/>
      <c r="F1387" s="30"/>
      <c r="G1387" s="43"/>
      <c r="H1387" s="43"/>
      <c r="I1387" s="43"/>
      <c r="J1387" s="43"/>
      <c r="K1387" s="43"/>
      <c r="L1387" s="43"/>
      <c r="M1387" s="43"/>
      <c r="N1387" s="30"/>
      <c r="O1387" s="30"/>
      <c r="P1387" s="30"/>
      <c r="Q1387" s="30"/>
      <c r="R1387" s="30"/>
      <c r="S1387" s="30"/>
      <c r="T1387" s="30"/>
    </row>
    <row r="1388" spans="3:20" x14ac:dyDescent="0.3">
      <c r="C1388" s="30"/>
      <c r="D1388" s="30"/>
      <c r="E1388" s="30"/>
      <c r="F1388" s="30"/>
      <c r="G1388" s="43"/>
      <c r="H1388" s="43"/>
      <c r="I1388" s="43"/>
      <c r="J1388" s="43"/>
      <c r="K1388" s="43"/>
      <c r="L1388" s="43"/>
      <c r="M1388" s="43"/>
      <c r="N1388" s="30"/>
      <c r="O1388" s="30"/>
      <c r="P1388" s="30"/>
      <c r="Q1388" s="30"/>
      <c r="R1388" s="30"/>
      <c r="S1388" s="30"/>
      <c r="T1388" s="30"/>
    </row>
    <row r="1389" spans="3:20" x14ac:dyDescent="0.3">
      <c r="C1389" s="30"/>
      <c r="D1389" s="30"/>
      <c r="E1389" s="30"/>
      <c r="F1389" s="30"/>
      <c r="G1389" s="43"/>
      <c r="H1389" s="43"/>
      <c r="I1389" s="43"/>
      <c r="J1389" s="43"/>
      <c r="K1389" s="43"/>
      <c r="L1389" s="43"/>
      <c r="M1389" s="43"/>
      <c r="N1389" s="30"/>
      <c r="O1389" s="30"/>
      <c r="P1389" s="30"/>
      <c r="Q1389" s="30"/>
      <c r="R1389" s="30"/>
      <c r="S1389" s="30"/>
      <c r="T1389" s="30"/>
    </row>
    <row r="1390" spans="3:20" x14ac:dyDescent="0.3">
      <c r="C1390" s="30"/>
      <c r="D1390" s="30"/>
      <c r="E1390" s="30"/>
      <c r="F1390" s="30"/>
      <c r="G1390" s="43"/>
      <c r="H1390" s="43"/>
      <c r="I1390" s="43"/>
      <c r="J1390" s="43"/>
      <c r="K1390" s="43"/>
      <c r="L1390" s="43"/>
      <c r="M1390" s="43"/>
      <c r="N1390" s="30"/>
      <c r="O1390" s="30"/>
      <c r="P1390" s="30"/>
      <c r="Q1390" s="30"/>
      <c r="R1390" s="30"/>
      <c r="S1390" s="30"/>
      <c r="T1390" s="30"/>
    </row>
    <row r="1391" spans="3:20" x14ac:dyDescent="0.3">
      <c r="C1391" s="30"/>
      <c r="D1391" s="30"/>
      <c r="E1391" s="30"/>
      <c r="F1391" s="30"/>
      <c r="G1391" s="43"/>
      <c r="H1391" s="43"/>
      <c r="I1391" s="43"/>
      <c r="J1391" s="43"/>
      <c r="K1391" s="43"/>
      <c r="L1391" s="43"/>
      <c r="M1391" s="43"/>
      <c r="N1391" s="30"/>
      <c r="O1391" s="30"/>
      <c r="P1391" s="30"/>
      <c r="Q1391" s="30"/>
      <c r="R1391" s="30"/>
      <c r="S1391" s="30"/>
      <c r="T1391" s="30"/>
    </row>
    <row r="1392" spans="3:20" x14ac:dyDescent="0.3">
      <c r="C1392" s="30"/>
      <c r="D1392" s="30"/>
      <c r="E1392" s="30"/>
      <c r="F1392" s="30"/>
      <c r="G1392" s="43"/>
      <c r="H1392" s="43"/>
      <c r="I1392" s="43"/>
      <c r="J1392" s="43"/>
      <c r="K1392" s="43"/>
      <c r="L1392" s="43"/>
      <c r="M1392" s="43"/>
      <c r="N1392" s="30"/>
      <c r="O1392" s="30"/>
      <c r="P1392" s="30"/>
      <c r="Q1392" s="30"/>
      <c r="R1392" s="30"/>
      <c r="S1392" s="30"/>
      <c r="T1392" s="30"/>
    </row>
    <row r="1393" spans="3:20" x14ac:dyDescent="0.3">
      <c r="C1393" s="30"/>
      <c r="D1393" s="30"/>
      <c r="E1393" s="30"/>
      <c r="F1393" s="30"/>
      <c r="G1393" s="43"/>
      <c r="H1393" s="43"/>
      <c r="I1393" s="43"/>
      <c r="J1393" s="43"/>
      <c r="K1393" s="43"/>
      <c r="L1393" s="43"/>
      <c r="M1393" s="43"/>
      <c r="N1393" s="30"/>
      <c r="O1393" s="30"/>
      <c r="P1393" s="30"/>
      <c r="Q1393" s="30"/>
      <c r="R1393" s="30"/>
      <c r="S1393" s="30"/>
      <c r="T1393" s="30"/>
    </row>
    <row r="1394" spans="3:20" x14ac:dyDescent="0.3">
      <c r="C1394" s="30"/>
      <c r="D1394" s="30"/>
      <c r="E1394" s="30"/>
      <c r="F1394" s="30"/>
      <c r="G1394" s="43"/>
      <c r="H1394" s="43"/>
      <c r="I1394" s="43"/>
      <c r="J1394" s="43"/>
      <c r="K1394" s="43"/>
      <c r="L1394" s="43"/>
      <c r="M1394" s="43"/>
      <c r="N1394" s="30"/>
      <c r="O1394" s="30"/>
      <c r="P1394" s="30"/>
      <c r="Q1394" s="30"/>
      <c r="R1394" s="30"/>
      <c r="S1394" s="30"/>
      <c r="T1394" s="30"/>
    </row>
    <row r="1395" spans="3:20" x14ac:dyDescent="0.3">
      <c r="C1395" s="30"/>
      <c r="D1395" s="30"/>
      <c r="E1395" s="30"/>
      <c r="F1395" s="30"/>
      <c r="G1395" s="43"/>
      <c r="H1395" s="43"/>
      <c r="I1395" s="43"/>
      <c r="J1395" s="43"/>
      <c r="K1395" s="43"/>
      <c r="L1395" s="43"/>
      <c r="M1395" s="43"/>
      <c r="N1395" s="30"/>
      <c r="O1395" s="30"/>
      <c r="P1395" s="30"/>
      <c r="Q1395" s="30"/>
      <c r="R1395" s="30"/>
      <c r="S1395" s="30"/>
      <c r="T1395" s="30"/>
    </row>
    <row r="1396" spans="3:20" x14ac:dyDescent="0.3">
      <c r="C1396" s="30"/>
      <c r="D1396" s="30"/>
      <c r="E1396" s="30"/>
      <c r="F1396" s="30"/>
      <c r="G1396" s="43"/>
      <c r="H1396" s="43"/>
      <c r="I1396" s="43"/>
      <c r="J1396" s="43"/>
      <c r="K1396" s="43"/>
      <c r="L1396" s="43"/>
      <c r="M1396" s="43"/>
      <c r="N1396" s="30"/>
      <c r="O1396" s="30"/>
      <c r="P1396" s="30"/>
      <c r="Q1396" s="30"/>
      <c r="R1396" s="30"/>
      <c r="S1396" s="30"/>
      <c r="T1396" s="30"/>
    </row>
    <row r="1397" spans="3:20" x14ac:dyDescent="0.3">
      <c r="C1397" s="30"/>
      <c r="D1397" s="30"/>
      <c r="E1397" s="30"/>
      <c r="F1397" s="30"/>
      <c r="G1397" s="43"/>
      <c r="H1397" s="43"/>
      <c r="I1397" s="43"/>
      <c r="J1397" s="43"/>
      <c r="K1397" s="43"/>
      <c r="L1397" s="43"/>
      <c r="M1397" s="43"/>
      <c r="N1397" s="30"/>
      <c r="O1397" s="30"/>
      <c r="P1397" s="30"/>
      <c r="Q1397" s="30"/>
      <c r="R1397" s="30"/>
      <c r="S1397" s="30"/>
      <c r="T1397" s="30"/>
    </row>
    <row r="1398" spans="3:20" x14ac:dyDescent="0.3">
      <c r="C1398" s="30"/>
      <c r="D1398" s="30"/>
      <c r="E1398" s="30"/>
      <c r="F1398" s="30"/>
      <c r="G1398" s="43"/>
      <c r="H1398" s="43"/>
      <c r="I1398" s="43"/>
      <c r="J1398" s="43"/>
      <c r="K1398" s="43"/>
      <c r="L1398" s="43"/>
      <c r="M1398" s="43"/>
      <c r="N1398" s="30"/>
      <c r="O1398" s="30"/>
      <c r="P1398" s="30"/>
      <c r="Q1398" s="30"/>
      <c r="R1398" s="30"/>
      <c r="S1398" s="30"/>
      <c r="T1398" s="30"/>
    </row>
    <row r="1399" spans="3:20" x14ac:dyDescent="0.3">
      <c r="C1399" s="30"/>
      <c r="D1399" s="30"/>
      <c r="E1399" s="30"/>
      <c r="F1399" s="30"/>
      <c r="G1399" s="43"/>
      <c r="H1399" s="43"/>
      <c r="I1399" s="43"/>
      <c r="J1399" s="43"/>
      <c r="K1399" s="43"/>
      <c r="L1399" s="43"/>
      <c r="M1399" s="43"/>
      <c r="N1399" s="30"/>
      <c r="O1399" s="30"/>
      <c r="P1399" s="30"/>
      <c r="Q1399" s="30"/>
      <c r="R1399" s="30"/>
      <c r="S1399" s="30"/>
      <c r="T1399" s="30"/>
    </row>
    <row r="1400" spans="3:20" x14ac:dyDescent="0.3">
      <c r="C1400" s="30"/>
      <c r="D1400" s="30"/>
      <c r="E1400" s="30"/>
      <c r="F1400" s="30"/>
      <c r="G1400" s="43"/>
      <c r="H1400" s="43"/>
      <c r="I1400" s="43"/>
      <c r="J1400" s="43"/>
      <c r="K1400" s="43"/>
      <c r="L1400" s="43"/>
      <c r="M1400" s="43"/>
      <c r="N1400" s="30"/>
      <c r="O1400" s="30"/>
      <c r="P1400" s="30"/>
      <c r="Q1400" s="30"/>
      <c r="R1400" s="30"/>
      <c r="S1400" s="30"/>
      <c r="T1400" s="30"/>
    </row>
    <row r="1401" spans="3:20" x14ac:dyDescent="0.3">
      <c r="C1401" s="30"/>
      <c r="D1401" s="30"/>
      <c r="E1401" s="30"/>
      <c r="F1401" s="30"/>
      <c r="G1401" s="43"/>
      <c r="H1401" s="43"/>
      <c r="I1401" s="43"/>
      <c r="J1401" s="43"/>
      <c r="K1401" s="43"/>
      <c r="L1401" s="43"/>
      <c r="M1401" s="43"/>
      <c r="N1401" s="30"/>
      <c r="O1401" s="30"/>
      <c r="P1401" s="30"/>
      <c r="Q1401" s="30"/>
      <c r="R1401" s="30"/>
      <c r="S1401" s="30"/>
      <c r="T1401" s="30"/>
    </row>
    <row r="1402" spans="3:20" x14ac:dyDescent="0.3">
      <c r="C1402" s="30"/>
      <c r="D1402" s="30"/>
      <c r="E1402" s="30"/>
      <c r="F1402" s="30"/>
      <c r="G1402" s="43"/>
      <c r="H1402" s="43"/>
      <c r="I1402" s="43"/>
      <c r="J1402" s="43"/>
      <c r="K1402" s="43"/>
      <c r="L1402" s="43"/>
      <c r="M1402" s="43"/>
      <c r="N1402" s="30"/>
      <c r="O1402" s="30"/>
      <c r="P1402" s="30"/>
      <c r="Q1402" s="30"/>
      <c r="R1402" s="30"/>
      <c r="S1402" s="30"/>
      <c r="T1402" s="30"/>
    </row>
    <row r="1403" spans="3:20" x14ac:dyDescent="0.3">
      <c r="C1403" s="30"/>
      <c r="D1403" s="30"/>
      <c r="E1403" s="30"/>
      <c r="F1403" s="30"/>
      <c r="G1403" s="43"/>
      <c r="H1403" s="43"/>
      <c r="I1403" s="43"/>
      <c r="J1403" s="43"/>
      <c r="K1403" s="43"/>
      <c r="L1403" s="43"/>
      <c r="M1403" s="43"/>
      <c r="N1403" s="30"/>
      <c r="O1403" s="30"/>
      <c r="P1403" s="30"/>
      <c r="Q1403" s="30"/>
      <c r="R1403" s="30"/>
      <c r="S1403" s="30"/>
      <c r="T1403" s="30"/>
    </row>
    <row r="1404" spans="3:20" x14ac:dyDescent="0.3">
      <c r="C1404" s="30"/>
      <c r="D1404" s="30"/>
      <c r="E1404" s="30"/>
      <c r="F1404" s="30"/>
      <c r="G1404" s="43"/>
      <c r="H1404" s="43"/>
      <c r="I1404" s="43"/>
      <c r="J1404" s="43"/>
      <c r="K1404" s="43"/>
      <c r="L1404" s="43"/>
      <c r="M1404" s="43"/>
      <c r="N1404" s="30"/>
      <c r="O1404" s="30"/>
      <c r="P1404" s="30"/>
      <c r="Q1404" s="30"/>
      <c r="R1404" s="30"/>
      <c r="S1404" s="30"/>
      <c r="T1404" s="30"/>
    </row>
    <row r="1405" spans="3:20" x14ac:dyDescent="0.3">
      <c r="C1405" s="30"/>
      <c r="D1405" s="30"/>
      <c r="E1405" s="30"/>
      <c r="F1405" s="30"/>
      <c r="G1405" s="43"/>
      <c r="H1405" s="43"/>
      <c r="I1405" s="43"/>
      <c r="J1405" s="43"/>
      <c r="K1405" s="43"/>
      <c r="L1405" s="43"/>
      <c r="M1405" s="43"/>
      <c r="N1405" s="30"/>
      <c r="O1405" s="30"/>
      <c r="P1405" s="30"/>
      <c r="Q1405" s="30"/>
      <c r="R1405" s="30"/>
      <c r="S1405" s="30"/>
      <c r="T1405" s="30"/>
    </row>
    <row r="1406" spans="3:20" x14ac:dyDescent="0.3">
      <c r="C1406" s="30"/>
      <c r="D1406" s="30"/>
      <c r="E1406" s="30"/>
      <c r="F1406" s="30"/>
      <c r="G1406" s="43"/>
      <c r="H1406" s="43"/>
      <c r="I1406" s="43"/>
      <c r="J1406" s="43"/>
      <c r="K1406" s="43"/>
      <c r="L1406" s="43"/>
      <c r="M1406" s="43"/>
      <c r="N1406" s="30"/>
      <c r="O1406" s="30"/>
      <c r="P1406" s="30"/>
      <c r="Q1406" s="30"/>
      <c r="R1406" s="30"/>
      <c r="S1406" s="30"/>
      <c r="T1406" s="30"/>
    </row>
    <row r="1407" spans="3:20" x14ac:dyDescent="0.3">
      <c r="C1407" s="30"/>
      <c r="D1407" s="30"/>
      <c r="E1407" s="30"/>
      <c r="F1407" s="30"/>
      <c r="G1407" s="43"/>
      <c r="H1407" s="43"/>
      <c r="I1407" s="43"/>
      <c r="J1407" s="43"/>
      <c r="K1407" s="43"/>
      <c r="L1407" s="43"/>
      <c r="M1407" s="43"/>
      <c r="N1407" s="30"/>
      <c r="O1407" s="30"/>
      <c r="P1407" s="30"/>
      <c r="Q1407" s="30"/>
      <c r="R1407" s="30"/>
      <c r="S1407" s="30"/>
      <c r="T1407" s="30"/>
    </row>
    <row r="1408" spans="3:20" x14ac:dyDescent="0.3">
      <c r="C1408" s="30"/>
      <c r="D1408" s="30"/>
      <c r="E1408" s="30"/>
      <c r="F1408" s="30"/>
      <c r="G1408" s="43"/>
      <c r="H1408" s="43"/>
      <c r="I1408" s="43"/>
      <c r="J1408" s="43"/>
      <c r="K1408" s="43"/>
      <c r="L1408" s="43"/>
      <c r="M1408" s="43"/>
      <c r="N1408" s="30"/>
      <c r="O1408" s="30"/>
      <c r="P1408" s="30"/>
      <c r="Q1408" s="30"/>
      <c r="R1408" s="30"/>
      <c r="S1408" s="30"/>
      <c r="T1408" s="30"/>
    </row>
    <row r="1409" spans="3:20" x14ac:dyDescent="0.3">
      <c r="C1409" s="30"/>
      <c r="D1409" s="30"/>
      <c r="E1409" s="30"/>
      <c r="F1409" s="30"/>
      <c r="G1409" s="43"/>
      <c r="H1409" s="43"/>
      <c r="I1409" s="43"/>
      <c r="J1409" s="43"/>
      <c r="K1409" s="43"/>
      <c r="L1409" s="43"/>
      <c r="M1409" s="43"/>
      <c r="N1409" s="30"/>
      <c r="O1409" s="30"/>
      <c r="P1409" s="30"/>
      <c r="Q1409" s="30"/>
      <c r="R1409" s="30"/>
      <c r="S1409" s="30"/>
      <c r="T1409" s="30"/>
    </row>
    <row r="1410" spans="3:20" x14ac:dyDescent="0.3">
      <c r="C1410" s="30"/>
      <c r="D1410" s="30"/>
      <c r="E1410" s="30"/>
      <c r="F1410" s="30"/>
      <c r="G1410" s="43"/>
      <c r="H1410" s="43"/>
      <c r="I1410" s="43"/>
      <c r="J1410" s="43"/>
      <c r="K1410" s="43"/>
      <c r="L1410" s="43"/>
      <c r="M1410" s="43"/>
      <c r="N1410" s="30"/>
      <c r="O1410" s="30"/>
      <c r="P1410" s="30"/>
      <c r="Q1410" s="30"/>
      <c r="R1410" s="30"/>
      <c r="S1410" s="30"/>
      <c r="T1410" s="30"/>
    </row>
    <row r="1411" spans="3:20" x14ac:dyDescent="0.3">
      <c r="C1411" s="30"/>
      <c r="D1411" s="30"/>
      <c r="E1411" s="30"/>
      <c r="F1411" s="30"/>
      <c r="G1411" s="43"/>
      <c r="H1411" s="43"/>
      <c r="I1411" s="43"/>
      <c r="J1411" s="43"/>
      <c r="K1411" s="43"/>
      <c r="L1411" s="43"/>
      <c r="M1411" s="43"/>
      <c r="N1411" s="30"/>
      <c r="O1411" s="30"/>
      <c r="P1411" s="30"/>
      <c r="Q1411" s="30"/>
      <c r="R1411" s="30"/>
      <c r="S1411" s="30"/>
      <c r="T1411" s="30"/>
    </row>
    <row r="1412" spans="3:20" x14ac:dyDescent="0.3">
      <c r="C1412" s="30"/>
      <c r="D1412" s="30"/>
      <c r="E1412" s="30"/>
      <c r="F1412" s="30"/>
      <c r="G1412" s="43"/>
      <c r="H1412" s="43"/>
      <c r="I1412" s="43"/>
      <c r="J1412" s="43"/>
      <c r="K1412" s="43"/>
      <c r="L1412" s="43"/>
      <c r="M1412" s="43"/>
      <c r="N1412" s="30"/>
      <c r="O1412" s="30"/>
      <c r="P1412" s="30"/>
      <c r="Q1412" s="30"/>
      <c r="R1412" s="30"/>
      <c r="S1412" s="30"/>
      <c r="T1412" s="30"/>
    </row>
    <row r="1413" spans="3:20" x14ac:dyDescent="0.3">
      <c r="C1413" s="30"/>
      <c r="D1413" s="30"/>
      <c r="E1413" s="30"/>
      <c r="F1413" s="30"/>
      <c r="G1413" s="43"/>
      <c r="H1413" s="43"/>
      <c r="I1413" s="43"/>
      <c r="J1413" s="43"/>
      <c r="K1413" s="43"/>
      <c r="L1413" s="43"/>
      <c r="M1413" s="43"/>
      <c r="N1413" s="30"/>
      <c r="O1413" s="30"/>
      <c r="P1413" s="30"/>
      <c r="Q1413" s="30"/>
      <c r="R1413" s="30"/>
      <c r="S1413" s="30"/>
      <c r="T1413" s="30"/>
    </row>
    <row r="1414" spans="3:20" x14ac:dyDescent="0.3">
      <c r="C1414" s="30"/>
      <c r="D1414" s="30"/>
      <c r="E1414" s="30"/>
      <c r="F1414" s="30"/>
      <c r="G1414" s="43"/>
      <c r="H1414" s="43"/>
      <c r="I1414" s="43"/>
      <c r="J1414" s="43"/>
      <c r="K1414" s="43"/>
      <c r="L1414" s="43"/>
      <c r="M1414" s="43"/>
      <c r="N1414" s="30"/>
      <c r="O1414" s="30"/>
      <c r="P1414" s="30"/>
      <c r="Q1414" s="30"/>
      <c r="R1414" s="30"/>
      <c r="S1414" s="30"/>
      <c r="T1414" s="30"/>
    </row>
    <row r="1415" spans="3:20" x14ac:dyDescent="0.3">
      <c r="C1415" s="30"/>
      <c r="D1415" s="30"/>
      <c r="E1415" s="30"/>
      <c r="F1415" s="30"/>
      <c r="G1415" s="43"/>
      <c r="H1415" s="43"/>
      <c r="I1415" s="43"/>
      <c r="J1415" s="43"/>
      <c r="K1415" s="43"/>
      <c r="L1415" s="43"/>
      <c r="M1415" s="43"/>
      <c r="N1415" s="30"/>
      <c r="O1415" s="30"/>
      <c r="P1415" s="30"/>
      <c r="Q1415" s="30"/>
      <c r="R1415" s="30"/>
      <c r="S1415" s="30"/>
      <c r="T1415" s="30"/>
    </row>
    <row r="1416" spans="3:20" x14ac:dyDescent="0.3">
      <c r="C1416" s="30"/>
      <c r="D1416" s="30"/>
      <c r="E1416" s="30"/>
      <c r="F1416" s="30"/>
      <c r="G1416" s="43"/>
      <c r="H1416" s="43"/>
      <c r="I1416" s="43"/>
      <c r="J1416" s="43"/>
      <c r="K1416" s="43"/>
      <c r="L1416" s="43"/>
      <c r="M1416" s="43"/>
      <c r="N1416" s="30"/>
      <c r="O1416" s="30"/>
      <c r="P1416" s="30"/>
      <c r="Q1416" s="30"/>
      <c r="R1416" s="30"/>
      <c r="S1416" s="30"/>
      <c r="T1416" s="30"/>
    </row>
    <row r="1417" spans="3:20" x14ac:dyDescent="0.3">
      <c r="C1417" s="30"/>
      <c r="D1417" s="30"/>
      <c r="E1417" s="30"/>
      <c r="F1417" s="30"/>
      <c r="G1417" s="43"/>
      <c r="H1417" s="43"/>
      <c r="I1417" s="43"/>
      <c r="J1417" s="43"/>
      <c r="K1417" s="43"/>
      <c r="L1417" s="43"/>
      <c r="M1417" s="43"/>
      <c r="N1417" s="30"/>
      <c r="O1417" s="30"/>
      <c r="P1417" s="30"/>
      <c r="Q1417" s="30"/>
      <c r="R1417" s="30"/>
      <c r="S1417" s="30"/>
      <c r="T1417" s="30"/>
    </row>
    <row r="1418" spans="3:20" x14ac:dyDescent="0.3">
      <c r="C1418" s="30"/>
      <c r="D1418" s="30"/>
      <c r="E1418" s="30"/>
      <c r="F1418" s="30"/>
      <c r="G1418" s="43"/>
      <c r="H1418" s="43"/>
      <c r="I1418" s="43"/>
      <c r="J1418" s="43"/>
      <c r="K1418" s="43"/>
      <c r="L1418" s="43"/>
      <c r="M1418" s="43"/>
      <c r="N1418" s="30"/>
      <c r="O1418" s="30"/>
      <c r="P1418" s="30"/>
      <c r="Q1418" s="30"/>
      <c r="R1418" s="30"/>
      <c r="S1418" s="30"/>
      <c r="T1418" s="30"/>
    </row>
    <row r="1419" spans="3:20" x14ac:dyDescent="0.3">
      <c r="C1419" s="30"/>
      <c r="D1419" s="30"/>
      <c r="E1419" s="30"/>
      <c r="F1419" s="30"/>
      <c r="G1419" s="43"/>
      <c r="H1419" s="43"/>
      <c r="I1419" s="43"/>
      <c r="J1419" s="43"/>
      <c r="K1419" s="43"/>
      <c r="L1419" s="43"/>
      <c r="M1419" s="43"/>
      <c r="N1419" s="30"/>
      <c r="O1419" s="30"/>
      <c r="P1419" s="30"/>
      <c r="Q1419" s="30"/>
      <c r="R1419" s="30"/>
      <c r="S1419" s="30"/>
      <c r="T1419" s="30"/>
    </row>
    <row r="1420" spans="3:20" x14ac:dyDescent="0.3">
      <c r="C1420" s="30"/>
      <c r="D1420" s="30"/>
      <c r="E1420" s="30"/>
      <c r="F1420" s="30"/>
      <c r="G1420" s="43"/>
      <c r="H1420" s="43"/>
      <c r="I1420" s="43"/>
      <c r="J1420" s="43"/>
      <c r="K1420" s="43"/>
      <c r="L1420" s="43"/>
      <c r="M1420" s="43"/>
      <c r="N1420" s="30"/>
      <c r="O1420" s="30"/>
      <c r="P1420" s="30"/>
      <c r="Q1420" s="30"/>
      <c r="R1420" s="30"/>
      <c r="S1420" s="30"/>
      <c r="T1420" s="30"/>
    </row>
    <row r="1421" spans="3:20" x14ac:dyDescent="0.3">
      <c r="C1421" s="30"/>
      <c r="D1421" s="30"/>
      <c r="E1421" s="30"/>
      <c r="F1421" s="30"/>
      <c r="G1421" s="43"/>
      <c r="H1421" s="43"/>
      <c r="I1421" s="43"/>
      <c r="J1421" s="43"/>
      <c r="K1421" s="43"/>
      <c r="L1421" s="43"/>
      <c r="M1421" s="43"/>
      <c r="N1421" s="30"/>
      <c r="O1421" s="30"/>
      <c r="P1421" s="30"/>
      <c r="Q1421" s="30"/>
      <c r="R1421" s="30"/>
      <c r="S1421" s="30"/>
      <c r="T1421" s="30"/>
    </row>
    <row r="1422" spans="3:20" x14ac:dyDescent="0.3">
      <c r="C1422" s="30"/>
      <c r="D1422" s="30"/>
      <c r="E1422" s="30"/>
      <c r="F1422" s="30"/>
      <c r="G1422" s="43"/>
      <c r="H1422" s="43"/>
      <c r="I1422" s="43"/>
      <c r="J1422" s="43"/>
      <c r="K1422" s="43"/>
      <c r="L1422" s="43"/>
      <c r="M1422" s="43"/>
      <c r="N1422" s="30"/>
      <c r="O1422" s="30"/>
      <c r="P1422" s="30"/>
      <c r="Q1422" s="30"/>
      <c r="R1422" s="30"/>
      <c r="S1422" s="30"/>
      <c r="T1422" s="30"/>
    </row>
    <row r="1423" spans="3:20" x14ac:dyDescent="0.3">
      <c r="C1423" s="30"/>
      <c r="D1423" s="30"/>
      <c r="E1423" s="30"/>
      <c r="F1423" s="30"/>
      <c r="G1423" s="43"/>
      <c r="H1423" s="43"/>
      <c r="I1423" s="43"/>
      <c r="J1423" s="43"/>
      <c r="K1423" s="43"/>
      <c r="L1423" s="43"/>
      <c r="M1423" s="43"/>
      <c r="N1423" s="30"/>
      <c r="O1423" s="30"/>
      <c r="P1423" s="30"/>
      <c r="Q1423" s="30"/>
      <c r="R1423" s="30"/>
      <c r="S1423" s="30"/>
      <c r="T1423" s="30"/>
    </row>
    <row r="1424" spans="3:20" x14ac:dyDescent="0.3">
      <c r="C1424" s="30"/>
      <c r="D1424" s="30"/>
      <c r="E1424" s="30"/>
      <c r="F1424" s="30"/>
      <c r="G1424" s="43"/>
      <c r="H1424" s="43"/>
      <c r="I1424" s="43"/>
      <c r="J1424" s="43"/>
      <c r="K1424" s="43"/>
      <c r="L1424" s="43"/>
      <c r="M1424" s="43"/>
      <c r="N1424" s="30"/>
      <c r="O1424" s="30"/>
      <c r="P1424" s="30"/>
      <c r="Q1424" s="30"/>
      <c r="R1424" s="30"/>
      <c r="S1424" s="30"/>
      <c r="T1424" s="30"/>
    </row>
    <row r="1425" spans="3:20" x14ac:dyDescent="0.3">
      <c r="C1425" s="30"/>
      <c r="D1425" s="30"/>
      <c r="E1425" s="30"/>
      <c r="F1425" s="30"/>
      <c r="G1425" s="43"/>
      <c r="H1425" s="43"/>
      <c r="I1425" s="43"/>
      <c r="J1425" s="43"/>
      <c r="K1425" s="43"/>
      <c r="L1425" s="43"/>
      <c r="M1425" s="43"/>
      <c r="N1425" s="30"/>
      <c r="O1425" s="30"/>
      <c r="P1425" s="30"/>
      <c r="Q1425" s="30"/>
      <c r="R1425" s="30"/>
      <c r="S1425" s="30"/>
      <c r="T1425" s="30"/>
    </row>
    <row r="1426" spans="3:20" x14ac:dyDescent="0.3">
      <c r="C1426" s="30"/>
      <c r="D1426" s="30"/>
      <c r="E1426" s="30"/>
      <c r="F1426" s="30"/>
      <c r="G1426" s="43"/>
      <c r="H1426" s="43"/>
      <c r="I1426" s="43"/>
      <c r="J1426" s="43"/>
      <c r="K1426" s="43"/>
      <c r="L1426" s="43"/>
      <c r="M1426" s="43"/>
      <c r="N1426" s="30"/>
      <c r="O1426" s="30"/>
      <c r="P1426" s="30"/>
      <c r="Q1426" s="30"/>
      <c r="R1426" s="30"/>
      <c r="S1426" s="30"/>
      <c r="T1426" s="30"/>
    </row>
    <row r="1427" spans="3:20" x14ac:dyDescent="0.3">
      <c r="C1427" s="30"/>
      <c r="D1427" s="30"/>
      <c r="E1427" s="30"/>
      <c r="F1427" s="30"/>
      <c r="G1427" s="43"/>
      <c r="H1427" s="43"/>
      <c r="I1427" s="43"/>
      <c r="J1427" s="43"/>
      <c r="K1427" s="43"/>
      <c r="L1427" s="43"/>
      <c r="M1427" s="43"/>
      <c r="N1427" s="30"/>
      <c r="O1427" s="30"/>
      <c r="P1427" s="30"/>
      <c r="Q1427" s="30"/>
      <c r="R1427" s="30"/>
      <c r="S1427" s="30"/>
      <c r="T1427" s="30"/>
    </row>
    <row r="1428" spans="3:20" x14ac:dyDescent="0.3">
      <c r="C1428" s="30"/>
      <c r="D1428" s="30"/>
      <c r="E1428" s="30"/>
      <c r="F1428" s="30"/>
      <c r="G1428" s="43"/>
      <c r="H1428" s="43"/>
      <c r="I1428" s="43"/>
      <c r="J1428" s="43"/>
      <c r="K1428" s="43"/>
      <c r="L1428" s="43"/>
      <c r="M1428" s="43"/>
      <c r="N1428" s="30"/>
      <c r="O1428" s="30"/>
      <c r="P1428" s="30"/>
      <c r="Q1428" s="30"/>
      <c r="R1428" s="30"/>
      <c r="S1428" s="30"/>
      <c r="T1428" s="30"/>
    </row>
    <row r="1429" spans="3:20" x14ac:dyDescent="0.3">
      <c r="C1429" s="30"/>
      <c r="D1429" s="30"/>
      <c r="E1429" s="30"/>
      <c r="F1429" s="30"/>
      <c r="G1429" s="43"/>
      <c r="H1429" s="43"/>
      <c r="I1429" s="43"/>
      <c r="J1429" s="43"/>
      <c r="K1429" s="43"/>
      <c r="L1429" s="43"/>
      <c r="M1429" s="43"/>
      <c r="N1429" s="30"/>
      <c r="O1429" s="30"/>
      <c r="P1429" s="30"/>
      <c r="Q1429" s="30"/>
      <c r="R1429" s="30"/>
      <c r="S1429" s="30"/>
      <c r="T1429" s="30"/>
    </row>
    <row r="1430" spans="3:20" x14ac:dyDescent="0.3">
      <c r="C1430" s="30"/>
      <c r="D1430" s="30"/>
      <c r="E1430" s="30"/>
      <c r="F1430" s="30"/>
      <c r="G1430" s="43"/>
      <c r="H1430" s="43"/>
      <c r="I1430" s="43"/>
      <c r="J1430" s="43"/>
      <c r="K1430" s="43"/>
      <c r="L1430" s="43"/>
      <c r="M1430" s="43"/>
      <c r="N1430" s="30"/>
      <c r="O1430" s="30"/>
      <c r="P1430" s="30"/>
      <c r="Q1430" s="30"/>
      <c r="R1430" s="30"/>
      <c r="S1430" s="30"/>
      <c r="T1430" s="30"/>
    </row>
    <row r="1431" spans="3:20" x14ac:dyDescent="0.3">
      <c r="C1431" s="30"/>
      <c r="D1431" s="30"/>
      <c r="E1431" s="30"/>
      <c r="F1431" s="30"/>
      <c r="G1431" s="43"/>
      <c r="H1431" s="43"/>
      <c r="I1431" s="43"/>
      <c r="J1431" s="43"/>
      <c r="K1431" s="43"/>
      <c r="L1431" s="43"/>
      <c r="M1431" s="43"/>
      <c r="N1431" s="30"/>
      <c r="O1431" s="30"/>
      <c r="P1431" s="30"/>
      <c r="Q1431" s="30"/>
      <c r="R1431" s="30"/>
      <c r="S1431" s="30"/>
      <c r="T1431" s="30"/>
    </row>
    <row r="1432" spans="3:20" x14ac:dyDescent="0.3">
      <c r="C1432" s="30"/>
      <c r="D1432" s="30"/>
      <c r="E1432" s="30"/>
      <c r="F1432" s="30"/>
      <c r="G1432" s="43"/>
      <c r="H1432" s="43"/>
      <c r="I1432" s="43"/>
      <c r="J1432" s="43"/>
      <c r="K1432" s="43"/>
      <c r="L1432" s="43"/>
      <c r="M1432" s="43"/>
      <c r="N1432" s="30"/>
      <c r="O1432" s="30"/>
      <c r="P1432" s="30"/>
      <c r="Q1432" s="30"/>
      <c r="R1432" s="30"/>
      <c r="S1432" s="30"/>
      <c r="T1432" s="30"/>
    </row>
    <row r="1433" spans="3:20" x14ac:dyDescent="0.3">
      <c r="C1433" s="30"/>
      <c r="D1433" s="30"/>
      <c r="E1433" s="30"/>
      <c r="F1433" s="30"/>
      <c r="G1433" s="43"/>
      <c r="H1433" s="43"/>
      <c r="I1433" s="43"/>
      <c r="J1433" s="43"/>
      <c r="K1433" s="43"/>
      <c r="L1433" s="43"/>
      <c r="M1433" s="43"/>
      <c r="N1433" s="30"/>
      <c r="O1433" s="30"/>
      <c r="P1433" s="30"/>
      <c r="Q1433" s="30"/>
      <c r="R1433" s="30"/>
      <c r="S1433" s="30"/>
      <c r="T1433" s="30"/>
    </row>
    <row r="1434" spans="3:20" x14ac:dyDescent="0.3">
      <c r="C1434" s="30"/>
      <c r="D1434" s="30"/>
      <c r="E1434" s="30"/>
      <c r="F1434" s="30"/>
      <c r="G1434" s="43"/>
      <c r="H1434" s="43"/>
      <c r="I1434" s="43"/>
      <c r="J1434" s="43"/>
      <c r="K1434" s="43"/>
      <c r="L1434" s="43"/>
      <c r="M1434" s="43"/>
      <c r="N1434" s="30"/>
      <c r="O1434" s="30"/>
      <c r="P1434" s="30"/>
      <c r="Q1434" s="30"/>
      <c r="R1434" s="30"/>
      <c r="S1434" s="30"/>
      <c r="T1434" s="30"/>
    </row>
    <row r="1435" spans="3:20" x14ac:dyDescent="0.3">
      <c r="C1435" s="30"/>
      <c r="D1435" s="30"/>
      <c r="E1435" s="30"/>
      <c r="F1435" s="30"/>
      <c r="G1435" s="43"/>
      <c r="H1435" s="43"/>
      <c r="I1435" s="43"/>
      <c r="J1435" s="43"/>
      <c r="K1435" s="43"/>
      <c r="L1435" s="43"/>
      <c r="M1435" s="43"/>
      <c r="N1435" s="30"/>
      <c r="O1435" s="30"/>
      <c r="P1435" s="30"/>
      <c r="Q1435" s="30"/>
      <c r="R1435" s="30"/>
      <c r="S1435" s="30"/>
      <c r="T1435" s="30"/>
    </row>
    <row r="1436" spans="3:20" x14ac:dyDescent="0.3">
      <c r="C1436" s="30"/>
      <c r="D1436" s="30"/>
      <c r="E1436" s="30"/>
      <c r="F1436" s="30"/>
      <c r="G1436" s="43"/>
      <c r="H1436" s="43"/>
      <c r="I1436" s="43"/>
      <c r="J1436" s="43"/>
      <c r="K1436" s="43"/>
      <c r="L1436" s="43"/>
      <c r="M1436" s="43"/>
      <c r="N1436" s="30"/>
      <c r="O1436" s="30"/>
      <c r="P1436" s="30"/>
      <c r="Q1436" s="30"/>
      <c r="R1436" s="30"/>
      <c r="S1436" s="30"/>
      <c r="T1436" s="30"/>
    </row>
    <row r="1437" spans="3:20" x14ac:dyDescent="0.3">
      <c r="C1437" s="30"/>
      <c r="D1437" s="30"/>
      <c r="E1437" s="30"/>
      <c r="F1437" s="30"/>
      <c r="G1437" s="43"/>
      <c r="H1437" s="43"/>
      <c r="I1437" s="43"/>
      <c r="J1437" s="43"/>
      <c r="K1437" s="43"/>
      <c r="L1437" s="43"/>
      <c r="M1437" s="43"/>
      <c r="N1437" s="30"/>
      <c r="O1437" s="30"/>
      <c r="P1437" s="30"/>
      <c r="Q1437" s="30"/>
      <c r="R1437" s="30"/>
      <c r="S1437" s="30"/>
      <c r="T1437" s="30"/>
    </row>
    <row r="1438" spans="3:20" x14ac:dyDescent="0.3">
      <c r="C1438" s="30"/>
      <c r="D1438" s="30"/>
      <c r="E1438" s="30"/>
      <c r="F1438" s="30"/>
      <c r="G1438" s="43"/>
      <c r="H1438" s="43"/>
      <c r="I1438" s="43"/>
      <c r="J1438" s="43"/>
      <c r="K1438" s="43"/>
      <c r="L1438" s="43"/>
      <c r="M1438" s="43"/>
      <c r="N1438" s="30"/>
      <c r="O1438" s="30"/>
      <c r="P1438" s="30"/>
      <c r="Q1438" s="30"/>
      <c r="R1438" s="30"/>
      <c r="S1438" s="30"/>
      <c r="T1438" s="30"/>
    </row>
    <row r="1439" spans="3:20" x14ac:dyDescent="0.3">
      <c r="C1439" s="30"/>
      <c r="D1439" s="30"/>
      <c r="E1439" s="30"/>
      <c r="F1439" s="30"/>
      <c r="G1439" s="43"/>
      <c r="H1439" s="43"/>
      <c r="I1439" s="43"/>
      <c r="J1439" s="43"/>
      <c r="K1439" s="43"/>
      <c r="L1439" s="43"/>
      <c r="M1439" s="43"/>
      <c r="N1439" s="30"/>
      <c r="O1439" s="30"/>
      <c r="P1439" s="30"/>
      <c r="Q1439" s="30"/>
      <c r="R1439" s="30"/>
      <c r="S1439" s="30"/>
      <c r="T1439" s="30"/>
    </row>
    <row r="1440" spans="3:20" x14ac:dyDescent="0.3">
      <c r="C1440" s="30"/>
      <c r="D1440" s="30"/>
      <c r="E1440" s="30"/>
      <c r="F1440" s="30"/>
      <c r="G1440" s="43"/>
      <c r="H1440" s="43"/>
      <c r="I1440" s="43"/>
      <c r="J1440" s="43"/>
      <c r="K1440" s="43"/>
      <c r="L1440" s="43"/>
      <c r="M1440" s="43"/>
      <c r="N1440" s="30"/>
      <c r="O1440" s="30"/>
      <c r="P1440" s="30"/>
      <c r="Q1440" s="30"/>
      <c r="R1440" s="30"/>
      <c r="S1440" s="30"/>
      <c r="T1440" s="30"/>
    </row>
    <row r="1441" spans="3:20" x14ac:dyDescent="0.3">
      <c r="C1441" s="30"/>
      <c r="D1441" s="30"/>
      <c r="E1441" s="30"/>
      <c r="F1441" s="30"/>
      <c r="G1441" s="43"/>
      <c r="H1441" s="43"/>
      <c r="I1441" s="43"/>
      <c r="J1441" s="43"/>
      <c r="K1441" s="43"/>
      <c r="L1441" s="43"/>
      <c r="M1441" s="43"/>
      <c r="N1441" s="30"/>
      <c r="O1441" s="30"/>
      <c r="P1441" s="30"/>
      <c r="Q1441" s="30"/>
      <c r="R1441" s="30"/>
      <c r="S1441" s="30"/>
      <c r="T1441" s="30"/>
    </row>
    <row r="1442" spans="3:20" x14ac:dyDescent="0.3">
      <c r="C1442" s="30"/>
      <c r="D1442" s="30"/>
      <c r="E1442" s="30"/>
      <c r="F1442" s="30"/>
      <c r="G1442" s="43"/>
      <c r="H1442" s="43"/>
      <c r="I1442" s="43"/>
      <c r="J1442" s="43"/>
      <c r="K1442" s="43"/>
      <c r="L1442" s="43"/>
      <c r="M1442" s="43"/>
      <c r="N1442" s="30"/>
      <c r="O1442" s="30"/>
      <c r="P1442" s="30"/>
      <c r="Q1442" s="30"/>
      <c r="R1442" s="30"/>
      <c r="S1442" s="30"/>
      <c r="T1442" s="30"/>
    </row>
    <row r="1443" spans="3:20" x14ac:dyDescent="0.3">
      <c r="C1443" s="30"/>
      <c r="D1443" s="30"/>
      <c r="E1443" s="30"/>
      <c r="F1443" s="30"/>
      <c r="G1443" s="43"/>
      <c r="H1443" s="43"/>
      <c r="I1443" s="43"/>
      <c r="J1443" s="43"/>
      <c r="K1443" s="43"/>
      <c r="L1443" s="43"/>
      <c r="M1443" s="43"/>
      <c r="N1443" s="30"/>
      <c r="O1443" s="30"/>
      <c r="P1443" s="30"/>
      <c r="Q1443" s="30"/>
      <c r="R1443" s="30"/>
      <c r="S1443" s="30"/>
      <c r="T1443" s="30"/>
    </row>
    <row r="1444" spans="3:20" x14ac:dyDescent="0.3">
      <c r="C1444" s="30"/>
      <c r="D1444" s="30"/>
      <c r="E1444" s="30"/>
      <c r="F1444" s="30"/>
      <c r="G1444" s="43"/>
      <c r="H1444" s="43"/>
      <c r="I1444" s="43"/>
      <c r="J1444" s="43"/>
      <c r="K1444" s="43"/>
      <c r="L1444" s="43"/>
      <c r="M1444" s="43"/>
      <c r="N1444" s="30"/>
      <c r="O1444" s="30"/>
      <c r="P1444" s="30"/>
      <c r="Q1444" s="30"/>
      <c r="R1444" s="30"/>
      <c r="S1444" s="30"/>
      <c r="T1444" s="30"/>
    </row>
    <row r="1445" spans="3:20" x14ac:dyDescent="0.3">
      <c r="C1445" s="30"/>
      <c r="D1445" s="30"/>
      <c r="E1445" s="30"/>
      <c r="F1445" s="30"/>
      <c r="G1445" s="43"/>
      <c r="H1445" s="43"/>
      <c r="I1445" s="43"/>
      <c r="J1445" s="43"/>
      <c r="K1445" s="43"/>
      <c r="L1445" s="43"/>
      <c r="M1445" s="43"/>
      <c r="N1445" s="30"/>
      <c r="O1445" s="30"/>
      <c r="P1445" s="30"/>
      <c r="Q1445" s="30"/>
      <c r="R1445" s="30"/>
      <c r="S1445" s="30"/>
      <c r="T1445" s="30"/>
    </row>
    <row r="1446" spans="3:20" x14ac:dyDescent="0.3">
      <c r="C1446" s="30"/>
      <c r="D1446" s="30"/>
      <c r="E1446" s="30"/>
      <c r="F1446" s="30"/>
      <c r="G1446" s="43"/>
      <c r="H1446" s="43"/>
      <c r="I1446" s="43"/>
      <c r="J1446" s="43"/>
      <c r="K1446" s="43"/>
      <c r="L1446" s="43"/>
      <c r="M1446" s="43"/>
      <c r="N1446" s="30"/>
      <c r="O1446" s="30"/>
      <c r="P1446" s="30"/>
      <c r="Q1446" s="30"/>
      <c r="R1446" s="30"/>
      <c r="S1446" s="30"/>
      <c r="T1446" s="30"/>
    </row>
    <row r="1447" spans="3:20" x14ac:dyDescent="0.3">
      <c r="C1447" s="30"/>
      <c r="D1447" s="30"/>
      <c r="E1447" s="30"/>
      <c r="F1447" s="30"/>
      <c r="G1447" s="43"/>
      <c r="H1447" s="43"/>
      <c r="I1447" s="43"/>
      <c r="J1447" s="43"/>
      <c r="K1447" s="43"/>
      <c r="L1447" s="43"/>
      <c r="M1447" s="43"/>
      <c r="N1447" s="30"/>
      <c r="O1447" s="30"/>
      <c r="P1447" s="30"/>
      <c r="Q1447" s="30"/>
      <c r="R1447" s="30"/>
      <c r="S1447" s="30"/>
      <c r="T1447" s="30"/>
    </row>
    <row r="1448" spans="3:20" x14ac:dyDescent="0.3">
      <c r="C1448" s="30"/>
      <c r="D1448" s="30"/>
      <c r="E1448" s="30"/>
      <c r="F1448" s="30"/>
      <c r="G1448" s="43"/>
      <c r="H1448" s="43"/>
      <c r="I1448" s="43"/>
      <c r="J1448" s="43"/>
      <c r="K1448" s="43"/>
      <c r="L1448" s="43"/>
      <c r="M1448" s="43"/>
      <c r="N1448" s="30"/>
      <c r="O1448" s="30"/>
      <c r="P1448" s="30"/>
      <c r="Q1448" s="30"/>
      <c r="R1448" s="30"/>
      <c r="S1448" s="30"/>
      <c r="T1448" s="30"/>
    </row>
    <row r="1449" spans="3:20" x14ac:dyDescent="0.3">
      <c r="C1449" s="30"/>
      <c r="D1449" s="30"/>
      <c r="E1449" s="30"/>
      <c r="F1449" s="30"/>
      <c r="G1449" s="43"/>
      <c r="H1449" s="43"/>
      <c r="I1449" s="43"/>
      <c r="J1449" s="43"/>
      <c r="K1449" s="43"/>
      <c r="L1449" s="43"/>
      <c r="M1449" s="43"/>
      <c r="N1449" s="30"/>
      <c r="O1449" s="30"/>
      <c r="P1449" s="30"/>
      <c r="Q1449" s="30"/>
      <c r="R1449" s="30"/>
      <c r="S1449" s="30"/>
      <c r="T1449" s="30"/>
    </row>
    <row r="1450" spans="3:20" x14ac:dyDescent="0.3">
      <c r="C1450" s="30"/>
      <c r="D1450" s="30"/>
      <c r="E1450" s="30"/>
      <c r="F1450" s="30"/>
      <c r="G1450" s="43"/>
      <c r="H1450" s="43"/>
      <c r="I1450" s="43"/>
      <c r="J1450" s="43"/>
      <c r="K1450" s="43"/>
      <c r="L1450" s="43"/>
      <c r="M1450" s="43"/>
      <c r="N1450" s="30"/>
      <c r="O1450" s="30"/>
      <c r="P1450" s="30"/>
      <c r="Q1450" s="30"/>
      <c r="R1450" s="30"/>
      <c r="S1450" s="30"/>
      <c r="T1450" s="30"/>
    </row>
    <row r="1451" spans="3:20" x14ac:dyDescent="0.3">
      <c r="C1451" s="30"/>
      <c r="D1451" s="30"/>
      <c r="E1451" s="30"/>
      <c r="F1451" s="30"/>
      <c r="G1451" s="43"/>
      <c r="H1451" s="43"/>
      <c r="I1451" s="43"/>
      <c r="J1451" s="43"/>
      <c r="K1451" s="43"/>
      <c r="L1451" s="43"/>
      <c r="M1451" s="43"/>
      <c r="N1451" s="30"/>
      <c r="O1451" s="30"/>
      <c r="P1451" s="30"/>
      <c r="Q1451" s="30"/>
      <c r="R1451" s="30"/>
      <c r="S1451" s="30"/>
      <c r="T1451" s="30"/>
    </row>
    <row r="1452" spans="3:20" x14ac:dyDescent="0.3">
      <c r="C1452" s="30"/>
      <c r="D1452" s="30"/>
      <c r="E1452" s="30"/>
      <c r="F1452" s="30"/>
      <c r="G1452" s="43"/>
      <c r="H1452" s="43"/>
      <c r="I1452" s="43"/>
      <c r="J1452" s="43"/>
      <c r="K1452" s="43"/>
      <c r="L1452" s="43"/>
      <c r="M1452" s="43"/>
      <c r="N1452" s="30"/>
      <c r="O1452" s="30"/>
      <c r="P1452" s="30"/>
      <c r="Q1452" s="30"/>
      <c r="R1452" s="30"/>
      <c r="S1452" s="30"/>
      <c r="T1452" s="30"/>
    </row>
    <row r="1453" spans="3:20" x14ac:dyDescent="0.3">
      <c r="C1453" s="30"/>
      <c r="D1453" s="30"/>
      <c r="E1453" s="30"/>
      <c r="F1453" s="30"/>
      <c r="G1453" s="43"/>
      <c r="H1453" s="43"/>
      <c r="I1453" s="43"/>
      <c r="J1453" s="43"/>
      <c r="K1453" s="43"/>
      <c r="L1453" s="43"/>
      <c r="M1453" s="43"/>
      <c r="N1453" s="30"/>
      <c r="O1453" s="30"/>
      <c r="P1453" s="30"/>
      <c r="Q1453" s="30"/>
      <c r="R1453" s="30"/>
      <c r="S1453" s="30"/>
      <c r="T1453" s="30"/>
    </row>
    <row r="1454" spans="3:20" x14ac:dyDescent="0.3">
      <c r="C1454" s="30"/>
      <c r="D1454" s="30"/>
      <c r="E1454" s="30"/>
      <c r="F1454" s="30"/>
      <c r="G1454" s="43"/>
      <c r="H1454" s="43"/>
      <c r="I1454" s="43"/>
      <c r="J1454" s="43"/>
      <c r="K1454" s="43"/>
      <c r="L1454" s="43"/>
      <c r="M1454" s="43"/>
      <c r="N1454" s="30"/>
      <c r="O1454" s="30"/>
      <c r="P1454" s="30"/>
      <c r="Q1454" s="30"/>
      <c r="R1454" s="30"/>
      <c r="S1454" s="30"/>
      <c r="T1454" s="30"/>
    </row>
    <row r="1455" spans="3:20" x14ac:dyDescent="0.3">
      <c r="C1455" s="30"/>
      <c r="D1455" s="30"/>
      <c r="E1455" s="30"/>
      <c r="F1455" s="30"/>
      <c r="G1455" s="43"/>
      <c r="H1455" s="43"/>
      <c r="I1455" s="43"/>
      <c r="J1455" s="43"/>
      <c r="K1455" s="43"/>
      <c r="L1455" s="43"/>
      <c r="M1455" s="43"/>
      <c r="N1455" s="30"/>
      <c r="O1455" s="30"/>
      <c r="P1455" s="30"/>
      <c r="Q1455" s="30"/>
      <c r="R1455" s="30"/>
      <c r="S1455" s="30"/>
      <c r="T1455" s="30"/>
    </row>
    <row r="1456" spans="3:20" x14ac:dyDescent="0.3">
      <c r="C1456" s="30"/>
      <c r="D1456" s="30"/>
      <c r="E1456" s="30"/>
      <c r="F1456" s="30"/>
      <c r="G1456" s="43"/>
      <c r="H1456" s="43"/>
      <c r="I1456" s="43"/>
      <c r="J1456" s="43"/>
      <c r="K1456" s="43"/>
      <c r="L1456" s="43"/>
      <c r="M1456" s="43"/>
      <c r="N1456" s="30"/>
      <c r="O1456" s="30"/>
      <c r="P1456" s="30"/>
      <c r="Q1456" s="30"/>
      <c r="R1456" s="30"/>
      <c r="S1456" s="30"/>
      <c r="T1456" s="30"/>
    </row>
    <row r="1457" spans="3:20" x14ac:dyDescent="0.3">
      <c r="C1457" s="30"/>
      <c r="D1457" s="30"/>
      <c r="E1457" s="30"/>
      <c r="F1457" s="30"/>
      <c r="G1457" s="43"/>
      <c r="H1457" s="43"/>
      <c r="I1457" s="43"/>
      <c r="J1457" s="43"/>
      <c r="K1457" s="43"/>
      <c r="L1457" s="43"/>
      <c r="M1457" s="43"/>
      <c r="N1457" s="30"/>
      <c r="O1457" s="30"/>
      <c r="P1457" s="30"/>
      <c r="Q1457" s="30"/>
      <c r="R1457" s="30"/>
      <c r="S1457" s="30"/>
      <c r="T1457" s="30"/>
    </row>
    <row r="1458" spans="3:20" x14ac:dyDescent="0.3">
      <c r="C1458" s="30"/>
      <c r="D1458" s="30"/>
      <c r="E1458" s="30"/>
      <c r="F1458" s="30"/>
      <c r="G1458" s="43"/>
      <c r="H1458" s="43"/>
      <c r="I1458" s="43"/>
      <c r="J1458" s="43"/>
      <c r="K1458" s="43"/>
      <c r="L1458" s="43"/>
      <c r="M1458" s="43"/>
      <c r="N1458" s="30"/>
      <c r="O1458" s="30"/>
      <c r="P1458" s="30"/>
      <c r="Q1458" s="30"/>
      <c r="R1458" s="30"/>
      <c r="S1458" s="30"/>
      <c r="T1458" s="30"/>
    </row>
    <row r="1459" spans="3:20" x14ac:dyDescent="0.3">
      <c r="C1459" s="30"/>
      <c r="D1459" s="30"/>
      <c r="E1459" s="30"/>
      <c r="F1459" s="30"/>
      <c r="G1459" s="43"/>
      <c r="H1459" s="43"/>
      <c r="I1459" s="43"/>
      <c r="J1459" s="43"/>
      <c r="K1459" s="43"/>
      <c r="L1459" s="43"/>
      <c r="M1459" s="43"/>
      <c r="N1459" s="30"/>
      <c r="O1459" s="30"/>
      <c r="P1459" s="30"/>
      <c r="Q1459" s="30"/>
      <c r="R1459" s="30"/>
      <c r="S1459" s="30"/>
      <c r="T1459" s="30"/>
    </row>
    <row r="1460" spans="3:20" x14ac:dyDescent="0.3">
      <c r="C1460" s="30"/>
      <c r="D1460" s="30"/>
      <c r="E1460" s="30"/>
      <c r="F1460" s="30"/>
      <c r="G1460" s="43"/>
      <c r="H1460" s="43"/>
      <c r="I1460" s="43"/>
      <c r="J1460" s="43"/>
      <c r="K1460" s="43"/>
      <c r="L1460" s="43"/>
      <c r="M1460" s="43"/>
      <c r="N1460" s="30"/>
      <c r="O1460" s="30"/>
      <c r="P1460" s="30"/>
      <c r="Q1460" s="30"/>
      <c r="R1460" s="30"/>
      <c r="S1460" s="30"/>
      <c r="T1460" s="30"/>
    </row>
    <row r="1461" spans="3:20" x14ac:dyDescent="0.3">
      <c r="C1461" s="30"/>
      <c r="D1461" s="30"/>
      <c r="E1461" s="30"/>
      <c r="F1461" s="30"/>
      <c r="G1461" s="43"/>
      <c r="H1461" s="43"/>
      <c r="I1461" s="43"/>
      <c r="J1461" s="43"/>
      <c r="K1461" s="43"/>
      <c r="L1461" s="43"/>
      <c r="M1461" s="43"/>
      <c r="N1461" s="30"/>
      <c r="O1461" s="30"/>
      <c r="P1461" s="30"/>
      <c r="Q1461" s="30"/>
      <c r="R1461" s="30"/>
      <c r="S1461" s="30"/>
      <c r="T1461" s="30"/>
    </row>
    <row r="1462" spans="3:20" x14ac:dyDescent="0.3">
      <c r="C1462" s="30"/>
      <c r="D1462" s="30"/>
      <c r="E1462" s="30"/>
      <c r="F1462" s="30"/>
      <c r="G1462" s="43"/>
      <c r="H1462" s="43"/>
      <c r="I1462" s="43"/>
      <c r="J1462" s="43"/>
      <c r="K1462" s="43"/>
      <c r="L1462" s="43"/>
      <c r="M1462" s="43"/>
      <c r="N1462" s="30"/>
      <c r="O1462" s="30"/>
      <c r="P1462" s="30"/>
      <c r="Q1462" s="30"/>
      <c r="R1462" s="30"/>
      <c r="S1462" s="30"/>
      <c r="T1462" s="30"/>
    </row>
    <row r="1463" spans="3:20" x14ac:dyDescent="0.3">
      <c r="C1463" s="30"/>
      <c r="D1463" s="30"/>
      <c r="E1463" s="30"/>
      <c r="F1463" s="30"/>
      <c r="G1463" s="43"/>
      <c r="H1463" s="43"/>
      <c r="I1463" s="43"/>
      <c r="J1463" s="43"/>
      <c r="K1463" s="43"/>
      <c r="L1463" s="43"/>
      <c r="M1463" s="43"/>
      <c r="N1463" s="30"/>
      <c r="O1463" s="30"/>
      <c r="P1463" s="30"/>
      <c r="Q1463" s="30"/>
      <c r="R1463" s="30"/>
      <c r="S1463" s="30"/>
      <c r="T1463" s="30"/>
    </row>
    <row r="1464" spans="3:20" x14ac:dyDescent="0.3">
      <c r="C1464" s="30"/>
      <c r="D1464" s="30"/>
      <c r="E1464" s="30"/>
      <c r="F1464" s="30"/>
      <c r="G1464" s="43"/>
      <c r="H1464" s="43"/>
      <c r="I1464" s="43"/>
      <c r="J1464" s="43"/>
      <c r="K1464" s="43"/>
      <c r="L1464" s="43"/>
      <c r="M1464" s="43"/>
      <c r="N1464" s="30"/>
      <c r="O1464" s="30"/>
      <c r="P1464" s="30"/>
      <c r="Q1464" s="30"/>
      <c r="R1464" s="30"/>
      <c r="S1464" s="30"/>
      <c r="T1464" s="30"/>
    </row>
    <row r="1465" spans="3:20" x14ac:dyDescent="0.3">
      <c r="C1465" s="30"/>
      <c r="D1465" s="30"/>
      <c r="E1465" s="30"/>
      <c r="F1465" s="30"/>
      <c r="G1465" s="43"/>
      <c r="H1465" s="43"/>
      <c r="I1465" s="43"/>
      <c r="J1465" s="43"/>
      <c r="K1465" s="43"/>
      <c r="L1465" s="43"/>
      <c r="M1465" s="43"/>
      <c r="N1465" s="30"/>
      <c r="O1465" s="30"/>
      <c r="P1465" s="30"/>
      <c r="Q1465" s="30"/>
      <c r="R1465" s="30"/>
      <c r="S1465" s="30"/>
      <c r="T1465" s="30"/>
    </row>
    <row r="1466" spans="3:20" x14ac:dyDescent="0.3">
      <c r="C1466" s="30"/>
      <c r="D1466" s="30"/>
      <c r="E1466" s="30"/>
      <c r="F1466" s="30"/>
      <c r="G1466" s="43"/>
      <c r="H1466" s="43"/>
      <c r="I1466" s="43"/>
      <c r="J1466" s="43"/>
      <c r="K1466" s="43"/>
      <c r="L1466" s="43"/>
      <c r="M1466" s="43"/>
      <c r="N1466" s="30"/>
      <c r="O1466" s="30"/>
      <c r="P1466" s="30"/>
      <c r="Q1466" s="30"/>
      <c r="R1466" s="30"/>
      <c r="S1466" s="30"/>
      <c r="T1466" s="30"/>
    </row>
    <row r="1467" spans="3:20" x14ac:dyDescent="0.3">
      <c r="C1467" s="30"/>
      <c r="D1467" s="30"/>
      <c r="E1467" s="30"/>
      <c r="F1467" s="30"/>
      <c r="G1467" s="43"/>
      <c r="H1467" s="43"/>
      <c r="I1467" s="43"/>
      <c r="J1467" s="43"/>
      <c r="K1467" s="43"/>
      <c r="L1467" s="43"/>
      <c r="M1467" s="43"/>
      <c r="N1467" s="30"/>
      <c r="O1467" s="30"/>
      <c r="P1467" s="30"/>
      <c r="Q1467" s="30"/>
      <c r="R1467" s="30"/>
      <c r="S1467" s="30"/>
      <c r="T1467" s="30"/>
    </row>
    <row r="1468" spans="3:20" x14ac:dyDescent="0.3">
      <c r="C1468" s="30"/>
      <c r="D1468" s="30"/>
      <c r="E1468" s="30"/>
      <c r="F1468" s="30"/>
      <c r="G1468" s="43"/>
      <c r="H1468" s="43"/>
      <c r="I1468" s="43"/>
      <c r="J1468" s="43"/>
      <c r="K1468" s="43"/>
      <c r="L1468" s="43"/>
      <c r="M1468" s="43"/>
      <c r="N1468" s="30"/>
      <c r="O1468" s="30"/>
      <c r="P1468" s="30"/>
      <c r="Q1468" s="30"/>
      <c r="R1468" s="30"/>
      <c r="S1468" s="30"/>
      <c r="T1468" s="30"/>
    </row>
    <row r="1469" spans="3:20" x14ac:dyDescent="0.3">
      <c r="C1469" s="30"/>
      <c r="D1469" s="30"/>
      <c r="E1469" s="30"/>
      <c r="F1469" s="30"/>
      <c r="G1469" s="43"/>
      <c r="H1469" s="43"/>
      <c r="I1469" s="43"/>
      <c r="J1469" s="43"/>
      <c r="K1469" s="43"/>
      <c r="L1469" s="43"/>
      <c r="M1469" s="43"/>
      <c r="N1469" s="30"/>
      <c r="O1469" s="30"/>
      <c r="P1469" s="30"/>
      <c r="Q1469" s="30"/>
      <c r="R1469" s="30"/>
      <c r="S1469" s="30"/>
      <c r="T1469" s="30"/>
    </row>
    <row r="1470" spans="3:20" x14ac:dyDescent="0.3">
      <c r="C1470" s="30"/>
      <c r="D1470" s="30"/>
      <c r="E1470" s="30"/>
      <c r="F1470" s="30"/>
      <c r="G1470" s="43"/>
      <c r="H1470" s="43"/>
      <c r="I1470" s="43"/>
      <c r="J1470" s="43"/>
      <c r="K1470" s="43"/>
      <c r="L1470" s="43"/>
      <c r="M1470" s="43"/>
      <c r="N1470" s="30"/>
      <c r="O1470" s="30"/>
      <c r="P1470" s="30"/>
      <c r="Q1470" s="30"/>
      <c r="R1470" s="30"/>
      <c r="S1470" s="30"/>
      <c r="T1470" s="30"/>
    </row>
    <row r="1471" spans="3:20" x14ac:dyDescent="0.3">
      <c r="C1471" s="30"/>
      <c r="D1471" s="30"/>
      <c r="E1471" s="30"/>
      <c r="F1471" s="30"/>
      <c r="G1471" s="43"/>
      <c r="H1471" s="43"/>
      <c r="I1471" s="43"/>
      <c r="J1471" s="43"/>
      <c r="K1471" s="43"/>
      <c r="L1471" s="43"/>
      <c r="M1471" s="43"/>
      <c r="N1471" s="30"/>
      <c r="O1471" s="30"/>
      <c r="P1471" s="30"/>
      <c r="Q1471" s="30"/>
      <c r="R1471" s="30"/>
      <c r="S1471" s="30"/>
      <c r="T1471" s="30"/>
    </row>
    <row r="1472" spans="3:20" x14ac:dyDescent="0.3">
      <c r="C1472" s="30"/>
      <c r="D1472" s="30"/>
      <c r="E1472" s="30"/>
      <c r="F1472" s="30"/>
      <c r="G1472" s="43"/>
      <c r="H1472" s="43"/>
      <c r="I1472" s="43"/>
      <c r="J1472" s="43"/>
      <c r="K1472" s="43"/>
      <c r="L1472" s="43"/>
      <c r="M1472" s="43"/>
      <c r="N1472" s="30"/>
      <c r="O1472" s="30"/>
      <c r="P1472" s="30"/>
      <c r="Q1472" s="30"/>
      <c r="R1472" s="30"/>
      <c r="S1472" s="30"/>
      <c r="T1472" s="30"/>
    </row>
    <row r="1473" spans="3:20" x14ac:dyDescent="0.3">
      <c r="C1473" s="30"/>
      <c r="D1473" s="30"/>
      <c r="E1473" s="30"/>
      <c r="F1473" s="30"/>
      <c r="G1473" s="43"/>
      <c r="H1473" s="43"/>
      <c r="I1473" s="43"/>
      <c r="J1473" s="43"/>
      <c r="K1473" s="43"/>
      <c r="L1473" s="43"/>
      <c r="M1473" s="43"/>
      <c r="N1473" s="30"/>
      <c r="O1473" s="30"/>
      <c r="P1473" s="30"/>
      <c r="Q1473" s="30"/>
      <c r="R1473" s="30"/>
      <c r="S1473" s="30"/>
      <c r="T1473" s="30"/>
    </row>
    <row r="1474" spans="3:20" x14ac:dyDescent="0.3">
      <c r="C1474" s="30"/>
      <c r="D1474" s="30"/>
      <c r="E1474" s="30"/>
      <c r="F1474" s="30"/>
      <c r="G1474" s="43"/>
      <c r="H1474" s="43"/>
      <c r="I1474" s="43"/>
      <c r="J1474" s="43"/>
      <c r="K1474" s="43"/>
      <c r="L1474" s="43"/>
      <c r="M1474" s="43"/>
      <c r="N1474" s="30"/>
      <c r="O1474" s="30"/>
      <c r="P1474" s="30"/>
      <c r="Q1474" s="30"/>
      <c r="R1474" s="30"/>
      <c r="S1474" s="30"/>
      <c r="T1474" s="30"/>
    </row>
    <row r="1475" spans="3:20" x14ac:dyDescent="0.3">
      <c r="C1475" s="30"/>
      <c r="D1475" s="30"/>
      <c r="E1475" s="30"/>
      <c r="F1475" s="30"/>
      <c r="G1475" s="43"/>
      <c r="H1475" s="43"/>
      <c r="I1475" s="43"/>
      <c r="J1475" s="43"/>
      <c r="K1475" s="43"/>
      <c r="L1475" s="43"/>
      <c r="M1475" s="43"/>
      <c r="N1475" s="30"/>
      <c r="O1475" s="30"/>
      <c r="P1475" s="30"/>
      <c r="Q1475" s="30"/>
      <c r="R1475" s="30"/>
      <c r="S1475" s="30"/>
      <c r="T1475" s="30"/>
    </row>
    <row r="1476" spans="3:20" x14ac:dyDescent="0.3">
      <c r="C1476" s="30"/>
      <c r="D1476" s="30"/>
      <c r="E1476" s="30"/>
      <c r="F1476" s="30"/>
      <c r="G1476" s="43"/>
      <c r="H1476" s="43"/>
      <c r="I1476" s="43"/>
      <c r="J1476" s="43"/>
      <c r="K1476" s="43"/>
      <c r="L1476" s="43"/>
      <c r="M1476" s="43"/>
      <c r="N1476" s="30"/>
      <c r="O1476" s="30"/>
      <c r="P1476" s="30"/>
      <c r="Q1476" s="30"/>
      <c r="R1476" s="30"/>
      <c r="S1476" s="30"/>
      <c r="T1476" s="30"/>
    </row>
    <row r="1477" spans="3:20" x14ac:dyDescent="0.3">
      <c r="C1477" s="30"/>
      <c r="D1477" s="30"/>
      <c r="E1477" s="30"/>
      <c r="F1477" s="30"/>
      <c r="G1477" s="43"/>
      <c r="H1477" s="43"/>
      <c r="I1477" s="43"/>
      <c r="J1477" s="43"/>
      <c r="K1477" s="43"/>
      <c r="L1477" s="43"/>
      <c r="M1477" s="43"/>
      <c r="N1477" s="30"/>
      <c r="O1477" s="30"/>
      <c r="P1477" s="30"/>
      <c r="Q1477" s="30"/>
      <c r="R1477" s="30"/>
      <c r="S1477" s="30"/>
      <c r="T1477" s="30"/>
    </row>
    <row r="1478" spans="3:20" x14ac:dyDescent="0.3">
      <c r="C1478" s="30"/>
      <c r="D1478" s="30"/>
      <c r="E1478" s="30"/>
      <c r="F1478" s="30"/>
      <c r="G1478" s="43"/>
      <c r="H1478" s="43"/>
      <c r="I1478" s="43"/>
      <c r="J1478" s="43"/>
      <c r="K1478" s="43"/>
      <c r="L1478" s="43"/>
      <c r="M1478" s="43"/>
      <c r="N1478" s="30"/>
      <c r="O1478" s="30"/>
      <c r="P1478" s="30"/>
      <c r="Q1478" s="30"/>
      <c r="R1478" s="30"/>
      <c r="S1478" s="30"/>
      <c r="T1478" s="30"/>
    </row>
    <row r="1479" spans="3:20" x14ac:dyDescent="0.3">
      <c r="C1479" s="30"/>
      <c r="D1479" s="30"/>
      <c r="E1479" s="30"/>
      <c r="F1479" s="30"/>
      <c r="G1479" s="43"/>
      <c r="H1479" s="43"/>
      <c r="I1479" s="43"/>
      <c r="J1479" s="43"/>
      <c r="K1479" s="43"/>
      <c r="L1479" s="43"/>
      <c r="M1479" s="43"/>
      <c r="N1479" s="30"/>
      <c r="O1479" s="30"/>
      <c r="P1479" s="30"/>
      <c r="Q1479" s="30"/>
      <c r="R1479" s="30"/>
      <c r="S1479" s="30"/>
      <c r="T1479" s="30"/>
    </row>
    <row r="1480" spans="3:20" x14ac:dyDescent="0.3">
      <c r="C1480" s="30"/>
      <c r="D1480" s="30"/>
      <c r="E1480" s="30"/>
      <c r="F1480" s="30"/>
      <c r="G1480" s="43"/>
      <c r="H1480" s="43"/>
      <c r="I1480" s="43"/>
      <c r="J1480" s="43"/>
      <c r="K1480" s="43"/>
      <c r="L1480" s="43"/>
      <c r="M1480" s="43"/>
      <c r="N1480" s="30"/>
      <c r="O1480" s="30"/>
      <c r="P1480" s="30"/>
      <c r="Q1480" s="30"/>
      <c r="R1480" s="30"/>
      <c r="S1480" s="30"/>
      <c r="T1480" s="30"/>
    </row>
    <row r="1481" spans="3:20" x14ac:dyDescent="0.3">
      <c r="C1481" s="30"/>
      <c r="D1481" s="30"/>
      <c r="E1481" s="30"/>
      <c r="F1481" s="30"/>
      <c r="G1481" s="43"/>
      <c r="H1481" s="43"/>
      <c r="I1481" s="43"/>
      <c r="J1481" s="43"/>
      <c r="K1481" s="43"/>
      <c r="L1481" s="43"/>
      <c r="M1481" s="43"/>
      <c r="N1481" s="30"/>
      <c r="O1481" s="30"/>
      <c r="P1481" s="30"/>
      <c r="Q1481" s="30"/>
      <c r="R1481" s="30"/>
      <c r="S1481" s="30"/>
      <c r="T1481" s="30"/>
    </row>
    <row r="1482" spans="3:20" x14ac:dyDescent="0.3">
      <c r="C1482" s="30"/>
      <c r="D1482" s="30"/>
      <c r="E1482" s="30"/>
      <c r="F1482" s="30"/>
      <c r="G1482" s="43"/>
      <c r="H1482" s="43"/>
      <c r="I1482" s="43"/>
      <c r="J1482" s="43"/>
      <c r="K1482" s="43"/>
      <c r="L1482" s="43"/>
      <c r="M1482" s="43"/>
      <c r="N1482" s="30"/>
      <c r="O1482" s="30"/>
      <c r="P1482" s="30"/>
      <c r="Q1482" s="30"/>
      <c r="R1482" s="30"/>
      <c r="S1482" s="30"/>
      <c r="T1482" s="30"/>
    </row>
    <row r="1483" spans="3:20" x14ac:dyDescent="0.3">
      <c r="C1483" s="30"/>
      <c r="D1483" s="30"/>
      <c r="E1483" s="30"/>
      <c r="F1483" s="30"/>
      <c r="G1483" s="43"/>
      <c r="H1483" s="43"/>
      <c r="I1483" s="43"/>
      <c r="J1483" s="43"/>
      <c r="K1483" s="43"/>
      <c r="L1483" s="43"/>
      <c r="M1483" s="43"/>
      <c r="N1483" s="30"/>
      <c r="O1483" s="30"/>
      <c r="P1483" s="30"/>
      <c r="Q1483" s="30"/>
      <c r="R1483" s="30"/>
      <c r="S1483" s="30"/>
      <c r="T1483" s="30"/>
    </row>
    <row r="1484" spans="3:20" x14ac:dyDescent="0.3">
      <c r="C1484" s="30"/>
      <c r="D1484" s="30"/>
      <c r="E1484" s="30"/>
      <c r="F1484" s="30"/>
      <c r="G1484" s="43"/>
      <c r="H1484" s="43"/>
      <c r="I1484" s="43"/>
      <c r="J1484" s="43"/>
      <c r="K1484" s="43"/>
      <c r="L1484" s="43"/>
      <c r="M1484" s="43"/>
      <c r="N1484" s="30"/>
      <c r="O1484" s="30"/>
      <c r="P1484" s="30"/>
      <c r="Q1484" s="30"/>
      <c r="R1484" s="30"/>
      <c r="S1484" s="30"/>
      <c r="T1484" s="30"/>
    </row>
    <row r="1485" spans="3:20" x14ac:dyDescent="0.3">
      <c r="C1485" s="30"/>
      <c r="D1485" s="30"/>
      <c r="E1485" s="30"/>
      <c r="F1485" s="30"/>
      <c r="G1485" s="43"/>
      <c r="H1485" s="43"/>
      <c r="I1485" s="43"/>
      <c r="J1485" s="43"/>
      <c r="K1485" s="43"/>
      <c r="L1485" s="43"/>
      <c r="M1485" s="43"/>
      <c r="N1485" s="30"/>
      <c r="O1485" s="30"/>
      <c r="P1485" s="30"/>
      <c r="Q1485" s="30"/>
      <c r="R1485" s="30"/>
      <c r="S1485" s="30"/>
      <c r="T1485" s="30"/>
    </row>
    <row r="1486" spans="3:20" x14ac:dyDescent="0.3">
      <c r="C1486" s="30"/>
      <c r="D1486" s="30"/>
      <c r="E1486" s="30"/>
      <c r="F1486" s="30"/>
      <c r="G1486" s="43"/>
      <c r="H1486" s="43"/>
      <c r="I1486" s="43"/>
      <c r="J1486" s="43"/>
      <c r="K1486" s="43"/>
      <c r="L1486" s="43"/>
      <c r="M1486" s="43"/>
      <c r="N1486" s="30"/>
      <c r="O1486" s="30"/>
      <c r="P1486" s="30"/>
      <c r="Q1486" s="30"/>
      <c r="R1486" s="30"/>
      <c r="S1486" s="30"/>
      <c r="T1486" s="30"/>
    </row>
    <row r="1487" spans="3:20" x14ac:dyDescent="0.3">
      <c r="C1487" s="30"/>
      <c r="D1487" s="30"/>
      <c r="E1487" s="30"/>
      <c r="F1487" s="30"/>
      <c r="G1487" s="43"/>
      <c r="H1487" s="43"/>
      <c r="I1487" s="43"/>
      <c r="J1487" s="43"/>
      <c r="K1487" s="43"/>
      <c r="L1487" s="43"/>
      <c r="M1487" s="43"/>
      <c r="N1487" s="30"/>
      <c r="O1487" s="30"/>
      <c r="P1487" s="30"/>
      <c r="Q1487" s="30"/>
      <c r="R1487" s="30"/>
      <c r="S1487" s="30"/>
      <c r="T1487" s="30"/>
    </row>
    <row r="1488" spans="3:20" x14ac:dyDescent="0.3">
      <c r="C1488" s="30"/>
      <c r="D1488" s="30"/>
      <c r="E1488" s="30"/>
      <c r="F1488" s="30"/>
      <c r="G1488" s="43"/>
      <c r="H1488" s="43"/>
      <c r="I1488" s="43"/>
      <c r="J1488" s="43"/>
      <c r="K1488" s="43"/>
      <c r="L1488" s="43"/>
      <c r="M1488" s="43"/>
      <c r="N1488" s="30"/>
      <c r="O1488" s="30"/>
      <c r="P1488" s="30"/>
      <c r="Q1488" s="30"/>
      <c r="R1488" s="30"/>
      <c r="S1488" s="30"/>
      <c r="T1488" s="30"/>
    </row>
    <row r="1489" spans="3:20" x14ac:dyDescent="0.3">
      <c r="C1489" s="30"/>
      <c r="D1489" s="30"/>
      <c r="E1489" s="30"/>
      <c r="F1489" s="30"/>
      <c r="G1489" s="43"/>
      <c r="H1489" s="43"/>
      <c r="I1489" s="43"/>
      <c r="J1489" s="43"/>
      <c r="K1489" s="43"/>
      <c r="L1489" s="43"/>
      <c r="M1489" s="43"/>
      <c r="N1489" s="30"/>
      <c r="O1489" s="30"/>
      <c r="P1489" s="30"/>
      <c r="Q1489" s="30"/>
      <c r="R1489" s="30"/>
      <c r="S1489" s="30"/>
      <c r="T1489" s="30"/>
    </row>
    <row r="1490" spans="3:20" x14ac:dyDescent="0.3">
      <c r="C1490" s="30"/>
      <c r="D1490" s="30"/>
      <c r="E1490" s="30"/>
      <c r="F1490" s="30"/>
      <c r="G1490" s="43"/>
      <c r="H1490" s="43"/>
      <c r="I1490" s="43"/>
      <c r="J1490" s="43"/>
      <c r="K1490" s="43"/>
      <c r="L1490" s="43"/>
      <c r="M1490" s="43"/>
      <c r="N1490" s="30"/>
      <c r="O1490" s="30"/>
      <c r="P1490" s="30"/>
      <c r="Q1490" s="30"/>
      <c r="R1490" s="30"/>
      <c r="S1490" s="30"/>
      <c r="T1490" s="30"/>
    </row>
    <row r="1491" spans="3:20" x14ac:dyDescent="0.3">
      <c r="C1491" s="30"/>
      <c r="D1491" s="30"/>
      <c r="E1491" s="30"/>
      <c r="F1491" s="30"/>
      <c r="G1491" s="43"/>
      <c r="H1491" s="43"/>
      <c r="I1491" s="43"/>
      <c r="J1491" s="43"/>
      <c r="K1491" s="43"/>
      <c r="L1491" s="43"/>
      <c r="M1491" s="43"/>
      <c r="N1491" s="30"/>
      <c r="O1491" s="30"/>
      <c r="P1491" s="30"/>
      <c r="Q1491" s="30"/>
      <c r="R1491" s="30"/>
      <c r="S1491" s="30"/>
      <c r="T1491" s="30"/>
    </row>
    <row r="1492" spans="3:20" x14ac:dyDescent="0.3">
      <c r="C1492" s="30"/>
      <c r="D1492" s="30"/>
      <c r="E1492" s="30"/>
      <c r="F1492" s="30"/>
      <c r="G1492" s="43"/>
      <c r="H1492" s="43"/>
      <c r="I1492" s="43"/>
      <c r="J1492" s="43"/>
      <c r="K1492" s="43"/>
      <c r="L1492" s="43"/>
      <c r="M1492" s="43"/>
      <c r="N1492" s="30"/>
      <c r="O1492" s="30"/>
      <c r="P1492" s="30"/>
      <c r="Q1492" s="30"/>
      <c r="R1492" s="30"/>
      <c r="S1492" s="30"/>
      <c r="T1492" s="30"/>
    </row>
    <row r="1493" spans="3:20" x14ac:dyDescent="0.3">
      <c r="C1493" s="30"/>
      <c r="D1493" s="30"/>
      <c r="E1493" s="30"/>
      <c r="F1493" s="30"/>
      <c r="G1493" s="43"/>
      <c r="H1493" s="43"/>
      <c r="I1493" s="43"/>
      <c r="J1493" s="43"/>
      <c r="K1493" s="43"/>
      <c r="L1493" s="43"/>
      <c r="M1493" s="43"/>
      <c r="N1493" s="30"/>
      <c r="O1493" s="30"/>
      <c r="P1493" s="30"/>
      <c r="Q1493" s="30"/>
      <c r="R1493" s="30"/>
      <c r="S1493" s="30"/>
      <c r="T1493" s="30"/>
    </row>
    <row r="1494" spans="3:20" x14ac:dyDescent="0.3">
      <c r="C1494" s="30"/>
      <c r="D1494" s="30"/>
      <c r="E1494" s="30"/>
      <c r="F1494" s="30"/>
      <c r="G1494" s="43"/>
      <c r="H1494" s="43"/>
      <c r="I1494" s="43"/>
      <c r="J1494" s="43"/>
      <c r="K1494" s="43"/>
      <c r="L1494" s="43"/>
      <c r="M1494" s="43"/>
      <c r="N1494" s="30"/>
      <c r="O1494" s="30"/>
      <c r="P1494" s="30"/>
      <c r="Q1494" s="30"/>
      <c r="R1494" s="30"/>
      <c r="S1494" s="30"/>
      <c r="T1494" s="30"/>
    </row>
    <row r="1495" spans="3:20" x14ac:dyDescent="0.3">
      <c r="C1495" s="30"/>
      <c r="D1495" s="30"/>
      <c r="E1495" s="30"/>
      <c r="F1495" s="30"/>
      <c r="G1495" s="43"/>
      <c r="H1495" s="43"/>
      <c r="I1495" s="43"/>
      <c r="J1495" s="43"/>
      <c r="K1495" s="43"/>
      <c r="L1495" s="43"/>
      <c r="M1495" s="43"/>
      <c r="N1495" s="30"/>
      <c r="O1495" s="30"/>
      <c r="P1495" s="30"/>
      <c r="Q1495" s="30"/>
      <c r="R1495" s="30"/>
      <c r="S1495" s="30"/>
      <c r="T1495" s="30"/>
    </row>
    <row r="1496" spans="3:20" x14ac:dyDescent="0.3">
      <c r="C1496" s="30"/>
      <c r="D1496" s="30"/>
      <c r="E1496" s="30"/>
      <c r="F1496" s="30"/>
      <c r="G1496" s="43"/>
      <c r="H1496" s="43"/>
      <c r="I1496" s="43"/>
      <c r="J1496" s="43"/>
      <c r="K1496" s="43"/>
      <c r="L1496" s="43"/>
      <c r="M1496" s="43"/>
      <c r="N1496" s="30"/>
      <c r="O1496" s="30"/>
      <c r="P1496" s="30"/>
      <c r="Q1496" s="30"/>
      <c r="R1496" s="30"/>
      <c r="S1496" s="30"/>
      <c r="T1496" s="30"/>
    </row>
    <row r="1497" spans="3:20" x14ac:dyDescent="0.3">
      <c r="C1497" s="30"/>
      <c r="D1497" s="30"/>
      <c r="E1497" s="30"/>
      <c r="F1497" s="30"/>
      <c r="G1497" s="43"/>
      <c r="H1497" s="43"/>
      <c r="I1497" s="43"/>
      <c r="J1497" s="43"/>
      <c r="K1497" s="43"/>
      <c r="L1497" s="43"/>
      <c r="M1497" s="43"/>
      <c r="N1497" s="30"/>
      <c r="O1497" s="30"/>
      <c r="P1497" s="30"/>
      <c r="Q1497" s="30"/>
      <c r="R1497" s="30"/>
      <c r="S1497" s="30"/>
      <c r="T1497" s="30"/>
    </row>
    <row r="1498" spans="3:20" x14ac:dyDescent="0.3">
      <c r="C1498" s="30"/>
      <c r="D1498" s="30"/>
      <c r="E1498" s="30"/>
      <c r="F1498" s="30"/>
      <c r="G1498" s="43"/>
      <c r="H1498" s="43"/>
      <c r="I1498" s="43"/>
      <c r="J1498" s="43"/>
      <c r="K1498" s="43"/>
      <c r="L1498" s="43"/>
      <c r="M1498" s="43"/>
      <c r="N1498" s="30"/>
      <c r="O1498" s="30"/>
      <c r="P1498" s="30"/>
      <c r="Q1498" s="30"/>
      <c r="R1498" s="30"/>
      <c r="S1498" s="30"/>
      <c r="T1498" s="30"/>
    </row>
    <row r="1499" spans="3:20" x14ac:dyDescent="0.3">
      <c r="C1499" s="30"/>
      <c r="D1499" s="30"/>
      <c r="E1499" s="30"/>
      <c r="F1499" s="30"/>
      <c r="G1499" s="43"/>
      <c r="H1499" s="43"/>
      <c r="I1499" s="43"/>
      <c r="J1499" s="43"/>
      <c r="K1499" s="43"/>
      <c r="L1499" s="43"/>
      <c r="M1499" s="43"/>
      <c r="N1499" s="30"/>
      <c r="O1499" s="30"/>
      <c r="P1499" s="30"/>
      <c r="Q1499" s="30"/>
      <c r="R1499" s="30"/>
      <c r="S1499" s="30"/>
      <c r="T1499" s="30"/>
    </row>
    <row r="1500" spans="3:20" x14ac:dyDescent="0.3">
      <c r="C1500" s="30"/>
      <c r="D1500" s="30"/>
      <c r="E1500" s="30"/>
      <c r="F1500" s="30"/>
      <c r="G1500" s="43"/>
      <c r="H1500" s="43"/>
      <c r="I1500" s="43"/>
      <c r="J1500" s="43"/>
      <c r="K1500" s="43"/>
      <c r="L1500" s="43"/>
      <c r="M1500" s="43"/>
      <c r="N1500" s="30"/>
      <c r="O1500" s="30"/>
      <c r="P1500" s="30"/>
      <c r="Q1500" s="30"/>
      <c r="R1500" s="30"/>
      <c r="S1500" s="30"/>
      <c r="T1500" s="30"/>
    </row>
    <row r="1501" spans="3:20" x14ac:dyDescent="0.3">
      <c r="C1501" s="30"/>
      <c r="D1501" s="30"/>
      <c r="E1501" s="30"/>
      <c r="F1501" s="30"/>
      <c r="G1501" s="43"/>
      <c r="H1501" s="43"/>
      <c r="I1501" s="43"/>
      <c r="J1501" s="43"/>
      <c r="K1501" s="43"/>
      <c r="L1501" s="43"/>
      <c r="M1501" s="43"/>
      <c r="N1501" s="30"/>
      <c r="O1501" s="30"/>
      <c r="P1501" s="30"/>
      <c r="Q1501" s="30"/>
      <c r="R1501" s="30"/>
      <c r="S1501" s="30"/>
      <c r="T1501" s="30"/>
    </row>
    <row r="1502" spans="3:20" x14ac:dyDescent="0.3">
      <c r="C1502" s="30"/>
      <c r="D1502" s="30"/>
      <c r="E1502" s="30"/>
      <c r="F1502" s="30"/>
      <c r="G1502" s="43"/>
      <c r="H1502" s="43"/>
      <c r="I1502" s="43"/>
      <c r="J1502" s="43"/>
      <c r="K1502" s="43"/>
      <c r="L1502" s="43"/>
      <c r="M1502" s="43"/>
      <c r="N1502" s="30"/>
      <c r="O1502" s="30"/>
      <c r="P1502" s="30"/>
      <c r="Q1502" s="30"/>
      <c r="R1502" s="30"/>
      <c r="S1502" s="30"/>
      <c r="T1502" s="30"/>
    </row>
    <row r="1503" spans="3:20" x14ac:dyDescent="0.3">
      <c r="C1503" s="30"/>
      <c r="D1503" s="30"/>
      <c r="E1503" s="30"/>
      <c r="F1503" s="30"/>
      <c r="G1503" s="43"/>
      <c r="H1503" s="43"/>
      <c r="I1503" s="43"/>
      <c r="J1503" s="43"/>
      <c r="K1503" s="43"/>
      <c r="L1503" s="43"/>
      <c r="M1503" s="43"/>
      <c r="N1503" s="30"/>
      <c r="O1503" s="30"/>
      <c r="P1503" s="30"/>
      <c r="Q1503" s="30"/>
      <c r="R1503" s="30"/>
      <c r="S1503" s="30"/>
      <c r="T1503" s="30"/>
    </row>
    <row r="1504" spans="3:20" x14ac:dyDescent="0.3">
      <c r="C1504" s="30"/>
      <c r="D1504" s="30"/>
      <c r="E1504" s="30"/>
      <c r="F1504" s="30"/>
      <c r="G1504" s="43"/>
      <c r="H1504" s="43"/>
      <c r="I1504" s="43"/>
      <c r="J1504" s="43"/>
      <c r="K1504" s="43"/>
      <c r="L1504" s="43"/>
      <c r="M1504" s="43"/>
      <c r="N1504" s="30"/>
      <c r="O1504" s="30"/>
      <c r="P1504" s="30"/>
      <c r="Q1504" s="30"/>
      <c r="R1504" s="30"/>
      <c r="S1504" s="30"/>
      <c r="T1504" s="30"/>
    </row>
    <row r="1505" spans="3:20" x14ac:dyDescent="0.3">
      <c r="C1505" s="30"/>
      <c r="D1505" s="30"/>
      <c r="E1505" s="30"/>
      <c r="F1505" s="30"/>
      <c r="G1505" s="43"/>
      <c r="H1505" s="43"/>
      <c r="I1505" s="43"/>
      <c r="J1505" s="43"/>
      <c r="K1505" s="43"/>
      <c r="L1505" s="43"/>
      <c r="M1505" s="43"/>
      <c r="N1505" s="30"/>
      <c r="O1505" s="30"/>
      <c r="P1505" s="30"/>
      <c r="Q1505" s="30"/>
      <c r="R1505" s="30"/>
      <c r="S1505" s="30"/>
      <c r="T1505" s="30"/>
    </row>
    <row r="1506" spans="3:20" x14ac:dyDescent="0.3">
      <c r="C1506" s="30"/>
      <c r="D1506" s="30"/>
      <c r="E1506" s="30"/>
      <c r="F1506" s="30"/>
      <c r="G1506" s="43"/>
      <c r="H1506" s="43"/>
      <c r="I1506" s="43"/>
      <c r="J1506" s="43"/>
      <c r="K1506" s="43"/>
      <c r="L1506" s="43"/>
      <c r="M1506" s="43"/>
      <c r="N1506" s="30"/>
      <c r="O1506" s="30"/>
      <c r="P1506" s="30"/>
      <c r="Q1506" s="30"/>
      <c r="R1506" s="30"/>
      <c r="S1506" s="30"/>
      <c r="T1506" s="30"/>
    </row>
    <row r="1507" spans="3:20" x14ac:dyDescent="0.3">
      <c r="C1507" s="30"/>
      <c r="D1507" s="30"/>
      <c r="E1507" s="30"/>
      <c r="F1507" s="30"/>
      <c r="G1507" s="43"/>
      <c r="H1507" s="43"/>
      <c r="I1507" s="43"/>
      <c r="J1507" s="43"/>
      <c r="K1507" s="43"/>
      <c r="L1507" s="43"/>
      <c r="M1507" s="43"/>
      <c r="N1507" s="30"/>
      <c r="O1507" s="30"/>
      <c r="P1507" s="30"/>
      <c r="Q1507" s="30"/>
      <c r="R1507" s="30"/>
      <c r="S1507" s="30"/>
      <c r="T1507" s="30"/>
    </row>
    <row r="1508" spans="3:20" x14ac:dyDescent="0.3">
      <c r="C1508" s="30"/>
      <c r="D1508" s="30"/>
      <c r="E1508" s="30"/>
      <c r="F1508" s="30"/>
      <c r="G1508" s="43"/>
      <c r="H1508" s="43"/>
      <c r="I1508" s="43"/>
      <c r="J1508" s="43"/>
      <c r="K1508" s="43"/>
      <c r="L1508" s="43"/>
      <c r="M1508" s="43"/>
      <c r="N1508" s="30"/>
      <c r="O1508" s="30"/>
      <c r="P1508" s="30"/>
      <c r="Q1508" s="30"/>
      <c r="R1508" s="30"/>
      <c r="S1508" s="30"/>
      <c r="T1508" s="30"/>
    </row>
    <row r="1509" spans="3:20" x14ac:dyDescent="0.3">
      <c r="C1509" s="30"/>
      <c r="D1509" s="30"/>
      <c r="E1509" s="30"/>
      <c r="F1509" s="30"/>
      <c r="G1509" s="43"/>
      <c r="H1509" s="43"/>
      <c r="I1509" s="43"/>
      <c r="J1509" s="43"/>
      <c r="K1509" s="43"/>
      <c r="L1509" s="43"/>
      <c r="M1509" s="43"/>
      <c r="N1509" s="30"/>
      <c r="O1509" s="30"/>
      <c r="P1509" s="30"/>
      <c r="Q1509" s="30"/>
      <c r="R1509" s="30"/>
      <c r="S1509" s="30"/>
      <c r="T1509" s="30"/>
    </row>
    <row r="1510" spans="3:20" x14ac:dyDescent="0.3">
      <c r="C1510" s="30"/>
      <c r="D1510" s="30"/>
      <c r="E1510" s="30"/>
      <c r="F1510" s="30"/>
      <c r="G1510" s="43"/>
      <c r="H1510" s="43"/>
      <c r="I1510" s="43"/>
      <c r="J1510" s="43"/>
      <c r="K1510" s="43"/>
      <c r="L1510" s="43"/>
      <c r="M1510" s="43"/>
      <c r="N1510" s="30"/>
      <c r="O1510" s="30"/>
      <c r="P1510" s="30"/>
      <c r="Q1510" s="30"/>
      <c r="R1510" s="30"/>
      <c r="S1510" s="30"/>
      <c r="T1510" s="30"/>
    </row>
    <row r="1511" spans="3:20" x14ac:dyDescent="0.3">
      <c r="C1511" s="30"/>
      <c r="D1511" s="30"/>
      <c r="E1511" s="30"/>
      <c r="F1511" s="30"/>
      <c r="G1511" s="43"/>
      <c r="H1511" s="43"/>
      <c r="I1511" s="43"/>
      <c r="J1511" s="43"/>
      <c r="K1511" s="43"/>
      <c r="L1511" s="43"/>
      <c r="M1511" s="43"/>
      <c r="N1511" s="30"/>
      <c r="O1511" s="30"/>
      <c r="P1511" s="30"/>
      <c r="Q1511" s="30"/>
      <c r="R1511" s="30"/>
      <c r="S1511" s="30"/>
      <c r="T1511" s="30"/>
    </row>
    <row r="1512" spans="3:20" x14ac:dyDescent="0.3">
      <c r="C1512" s="30"/>
      <c r="D1512" s="30"/>
      <c r="E1512" s="30"/>
      <c r="F1512" s="30"/>
      <c r="G1512" s="43"/>
      <c r="H1512" s="43"/>
      <c r="I1512" s="43"/>
      <c r="J1512" s="43"/>
      <c r="K1512" s="43"/>
      <c r="L1512" s="43"/>
      <c r="M1512" s="43"/>
      <c r="N1512" s="30"/>
      <c r="O1512" s="30"/>
      <c r="P1512" s="30"/>
      <c r="Q1512" s="30"/>
      <c r="R1512" s="30"/>
      <c r="S1512" s="30"/>
      <c r="T1512" s="30"/>
    </row>
    <row r="1513" spans="3:20" x14ac:dyDescent="0.3">
      <c r="C1513" s="30"/>
      <c r="D1513" s="30"/>
      <c r="E1513" s="30"/>
      <c r="F1513" s="30"/>
      <c r="G1513" s="43"/>
      <c r="H1513" s="43"/>
      <c r="I1513" s="43"/>
      <c r="J1513" s="43"/>
      <c r="K1513" s="43"/>
      <c r="L1513" s="43"/>
      <c r="M1513" s="43"/>
      <c r="N1513" s="30"/>
      <c r="O1513" s="30"/>
      <c r="P1513" s="30"/>
      <c r="Q1513" s="30"/>
      <c r="R1513" s="30"/>
      <c r="S1513" s="30"/>
      <c r="T1513" s="30"/>
    </row>
    <row r="1514" spans="3:20" x14ac:dyDescent="0.3">
      <c r="C1514" s="30"/>
      <c r="D1514" s="30"/>
      <c r="E1514" s="30"/>
      <c r="F1514" s="30"/>
      <c r="G1514" s="43"/>
      <c r="H1514" s="43"/>
      <c r="I1514" s="43"/>
      <c r="J1514" s="43"/>
      <c r="K1514" s="43"/>
      <c r="L1514" s="43"/>
      <c r="M1514" s="43"/>
      <c r="N1514" s="30"/>
      <c r="O1514" s="30"/>
      <c r="P1514" s="30"/>
      <c r="Q1514" s="30"/>
      <c r="R1514" s="30"/>
      <c r="S1514" s="30"/>
      <c r="T1514" s="30"/>
    </row>
    <row r="1515" spans="3:20" x14ac:dyDescent="0.3">
      <c r="C1515" s="30"/>
      <c r="D1515" s="30"/>
      <c r="E1515" s="30"/>
      <c r="F1515" s="30"/>
      <c r="G1515" s="43"/>
      <c r="H1515" s="43"/>
      <c r="I1515" s="43"/>
      <c r="J1515" s="43"/>
      <c r="K1515" s="43"/>
      <c r="L1515" s="43"/>
      <c r="M1515" s="43"/>
      <c r="N1515" s="30"/>
      <c r="O1515" s="30"/>
      <c r="P1515" s="30"/>
      <c r="Q1515" s="30"/>
      <c r="R1515" s="30"/>
      <c r="S1515" s="30"/>
      <c r="T1515" s="30"/>
    </row>
    <row r="1516" spans="3:20" x14ac:dyDescent="0.3">
      <c r="C1516" s="30"/>
      <c r="D1516" s="30"/>
      <c r="E1516" s="30"/>
      <c r="F1516" s="30"/>
      <c r="G1516" s="43"/>
      <c r="H1516" s="43"/>
      <c r="I1516" s="43"/>
      <c r="J1516" s="43"/>
      <c r="K1516" s="43"/>
      <c r="L1516" s="43"/>
      <c r="M1516" s="43"/>
      <c r="N1516" s="30"/>
      <c r="O1516" s="30"/>
      <c r="P1516" s="30"/>
      <c r="Q1516" s="30"/>
      <c r="R1516" s="30"/>
      <c r="S1516" s="30"/>
      <c r="T1516" s="30"/>
    </row>
    <row r="1517" spans="3:20" x14ac:dyDescent="0.3">
      <c r="C1517" s="30"/>
      <c r="D1517" s="30"/>
      <c r="E1517" s="30"/>
      <c r="F1517" s="30"/>
      <c r="G1517" s="43"/>
      <c r="H1517" s="43"/>
      <c r="I1517" s="43"/>
      <c r="J1517" s="43"/>
      <c r="K1517" s="43"/>
      <c r="L1517" s="43"/>
      <c r="M1517" s="43"/>
      <c r="N1517" s="30"/>
      <c r="O1517" s="30"/>
      <c r="P1517" s="30"/>
      <c r="Q1517" s="30"/>
      <c r="R1517" s="30"/>
      <c r="S1517" s="30"/>
      <c r="T1517" s="30"/>
    </row>
    <row r="1518" spans="3:20" x14ac:dyDescent="0.3">
      <c r="C1518" s="30"/>
      <c r="D1518" s="30"/>
      <c r="E1518" s="30"/>
      <c r="F1518" s="30"/>
      <c r="G1518" s="43"/>
      <c r="H1518" s="43"/>
      <c r="I1518" s="43"/>
      <c r="J1518" s="43"/>
      <c r="K1518" s="43"/>
      <c r="L1518" s="43"/>
      <c r="M1518" s="43"/>
      <c r="N1518" s="30"/>
      <c r="O1518" s="30"/>
      <c r="P1518" s="30"/>
      <c r="Q1518" s="30"/>
      <c r="R1518" s="30"/>
      <c r="S1518" s="30"/>
      <c r="T1518" s="30"/>
    </row>
    <row r="1519" spans="3:20" x14ac:dyDescent="0.3">
      <c r="C1519" s="30"/>
      <c r="D1519" s="30"/>
      <c r="E1519" s="30"/>
      <c r="F1519" s="30"/>
      <c r="G1519" s="43"/>
      <c r="H1519" s="43"/>
      <c r="I1519" s="43"/>
      <c r="J1519" s="43"/>
      <c r="K1519" s="43"/>
      <c r="L1519" s="43"/>
      <c r="M1519" s="43"/>
      <c r="N1519" s="30"/>
      <c r="O1519" s="30"/>
      <c r="P1519" s="30"/>
      <c r="Q1519" s="30"/>
      <c r="R1519" s="30"/>
      <c r="S1519" s="30"/>
      <c r="T1519" s="30"/>
    </row>
    <row r="1520" spans="3:20" x14ac:dyDescent="0.3">
      <c r="C1520" s="30"/>
      <c r="D1520" s="30"/>
      <c r="E1520" s="30"/>
      <c r="F1520" s="30"/>
      <c r="G1520" s="43"/>
      <c r="H1520" s="43"/>
      <c r="I1520" s="43"/>
      <c r="J1520" s="43"/>
      <c r="K1520" s="43"/>
      <c r="L1520" s="43"/>
      <c r="M1520" s="43"/>
      <c r="N1520" s="30"/>
      <c r="O1520" s="30"/>
      <c r="P1520" s="30"/>
      <c r="Q1520" s="30"/>
      <c r="R1520" s="30"/>
      <c r="S1520" s="30"/>
      <c r="T1520" s="30"/>
    </row>
    <row r="1521" spans="3:20" x14ac:dyDescent="0.3">
      <c r="C1521" s="30"/>
      <c r="D1521" s="30"/>
      <c r="E1521" s="30"/>
      <c r="F1521" s="30"/>
      <c r="G1521" s="43"/>
      <c r="H1521" s="43"/>
      <c r="I1521" s="43"/>
      <c r="J1521" s="43"/>
      <c r="K1521" s="43"/>
      <c r="L1521" s="43"/>
      <c r="M1521" s="43"/>
      <c r="N1521" s="30"/>
      <c r="O1521" s="30"/>
      <c r="P1521" s="30"/>
      <c r="Q1521" s="30"/>
      <c r="R1521" s="30"/>
      <c r="S1521" s="30"/>
      <c r="T1521" s="30"/>
    </row>
    <row r="1522" spans="3:20" x14ac:dyDescent="0.3">
      <c r="C1522" s="30"/>
      <c r="D1522" s="30"/>
      <c r="E1522" s="30"/>
      <c r="F1522" s="30"/>
      <c r="G1522" s="43"/>
      <c r="H1522" s="43"/>
      <c r="I1522" s="43"/>
      <c r="J1522" s="43"/>
      <c r="K1522" s="43"/>
      <c r="L1522" s="43"/>
      <c r="M1522" s="43"/>
      <c r="N1522" s="30"/>
      <c r="O1522" s="30"/>
      <c r="P1522" s="30"/>
      <c r="Q1522" s="30"/>
      <c r="R1522" s="30"/>
      <c r="S1522" s="30"/>
      <c r="T1522" s="30"/>
    </row>
    <row r="1523" spans="3:20" x14ac:dyDescent="0.3">
      <c r="C1523" s="30"/>
      <c r="D1523" s="30"/>
      <c r="E1523" s="30"/>
      <c r="F1523" s="30"/>
      <c r="G1523" s="43"/>
      <c r="H1523" s="43"/>
      <c r="I1523" s="43"/>
      <c r="J1523" s="43"/>
      <c r="K1523" s="43"/>
      <c r="L1523" s="43"/>
      <c r="M1523" s="43"/>
      <c r="N1523" s="30"/>
      <c r="O1523" s="30"/>
      <c r="P1523" s="30"/>
      <c r="Q1523" s="30"/>
      <c r="R1523" s="30"/>
      <c r="S1523" s="30"/>
      <c r="T1523" s="30"/>
    </row>
    <row r="1524" spans="3:20" x14ac:dyDescent="0.3">
      <c r="C1524" s="30"/>
      <c r="D1524" s="30"/>
      <c r="E1524" s="30"/>
      <c r="F1524" s="30"/>
      <c r="G1524" s="43"/>
      <c r="H1524" s="43"/>
      <c r="I1524" s="43"/>
      <c r="J1524" s="43"/>
      <c r="K1524" s="43"/>
      <c r="L1524" s="43"/>
      <c r="M1524" s="43"/>
      <c r="N1524" s="30"/>
      <c r="O1524" s="30"/>
      <c r="P1524" s="30"/>
      <c r="Q1524" s="30"/>
      <c r="R1524" s="30"/>
      <c r="S1524" s="30"/>
      <c r="T1524" s="30"/>
    </row>
    <row r="1525" spans="3:20" x14ac:dyDescent="0.3">
      <c r="C1525" s="30"/>
      <c r="D1525" s="30"/>
      <c r="E1525" s="30"/>
      <c r="F1525" s="30"/>
      <c r="G1525" s="43"/>
      <c r="H1525" s="43"/>
      <c r="I1525" s="43"/>
      <c r="J1525" s="43"/>
      <c r="K1525" s="43"/>
      <c r="L1525" s="43"/>
      <c r="M1525" s="43"/>
      <c r="N1525" s="30"/>
      <c r="O1525" s="30"/>
      <c r="P1525" s="30"/>
      <c r="Q1525" s="30"/>
      <c r="R1525" s="30"/>
      <c r="S1525" s="30"/>
      <c r="T1525" s="30"/>
    </row>
    <row r="1526" spans="3:20" x14ac:dyDescent="0.3">
      <c r="C1526" s="30"/>
      <c r="D1526" s="30"/>
      <c r="E1526" s="30"/>
      <c r="F1526" s="30"/>
      <c r="G1526" s="43"/>
      <c r="H1526" s="43"/>
      <c r="I1526" s="43"/>
      <c r="J1526" s="43"/>
      <c r="K1526" s="43"/>
      <c r="L1526" s="43"/>
      <c r="M1526" s="43"/>
      <c r="N1526" s="30"/>
      <c r="O1526" s="30"/>
      <c r="P1526" s="30"/>
      <c r="Q1526" s="30"/>
      <c r="R1526" s="30"/>
      <c r="S1526" s="30"/>
      <c r="T1526" s="30"/>
    </row>
    <row r="1527" spans="3:20" x14ac:dyDescent="0.3">
      <c r="C1527" s="30"/>
      <c r="D1527" s="30"/>
      <c r="E1527" s="30"/>
      <c r="F1527" s="30"/>
      <c r="G1527" s="43"/>
      <c r="H1527" s="43"/>
      <c r="I1527" s="43"/>
      <c r="J1527" s="43"/>
      <c r="K1527" s="43"/>
      <c r="L1527" s="43"/>
      <c r="M1527" s="43"/>
      <c r="N1527" s="30"/>
      <c r="O1527" s="30"/>
      <c r="P1527" s="30"/>
      <c r="Q1527" s="30"/>
      <c r="R1527" s="30"/>
      <c r="S1527" s="30"/>
      <c r="T1527" s="30"/>
    </row>
    <row r="1528" spans="3:20" x14ac:dyDescent="0.3">
      <c r="C1528" s="30"/>
      <c r="D1528" s="30"/>
      <c r="E1528" s="30"/>
      <c r="F1528" s="30"/>
      <c r="G1528" s="43"/>
      <c r="H1528" s="43"/>
      <c r="I1528" s="43"/>
      <c r="J1528" s="43"/>
      <c r="K1528" s="43"/>
      <c r="L1528" s="43"/>
      <c r="M1528" s="43"/>
      <c r="N1528" s="30"/>
      <c r="O1528" s="30"/>
      <c r="P1528" s="30"/>
      <c r="Q1528" s="30"/>
      <c r="R1528" s="30"/>
      <c r="S1528" s="30"/>
      <c r="T1528" s="30"/>
    </row>
    <row r="1529" spans="3:20" x14ac:dyDescent="0.3">
      <c r="C1529" s="30"/>
      <c r="D1529" s="30"/>
      <c r="E1529" s="30"/>
      <c r="F1529" s="30"/>
      <c r="G1529" s="43"/>
      <c r="H1529" s="43"/>
      <c r="I1529" s="43"/>
      <c r="J1529" s="43"/>
      <c r="K1529" s="43"/>
      <c r="L1529" s="43"/>
      <c r="M1529" s="43"/>
      <c r="N1529" s="30"/>
      <c r="O1529" s="30"/>
      <c r="P1529" s="30"/>
      <c r="Q1529" s="30"/>
      <c r="R1529" s="30"/>
      <c r="S1529" s="30"/>
      <c r="T1529" s="30"/>
    </row>
    <row r="1530" spans="3:20" x14ac:dyDescent="0.3">
      <c r="C1530" s="30"/>
      <c r="D1530" s="30"/>
      <c r="E1530" s="30"/>
      <c r="F1530" s="30"/>
      <c r="G1530" s="43"/>
      <c r="H1530" s="43"/>
      <c r="I1530" s="43"/>
      <c r="J1530" s="43"/>
      <c r="K1530" s="43"/>
      <c r="L1530" s="43"/>
      <c r="M1530" s="43"/>
      <c r="N1530" s="30"/>
      <c r="O1530" s="30"/>
      <c r="P1530" s="30"/>
      <c r="Q1530" s="30"/>
      <c r="R1530" s="30"/>
      <c r="S1530" s="30"/>
      <c r="T1530" s="30"/>
    </row>
    <row r="1531" spans="3:20" x14ac:dyDescent="0.3">
      <c r="C1531" s="30"/>
      <c r="D1531" s="30"/>
      <c r="E1531" s="30"/>
      <c r="F1531" s="30"/>
      <c r="G1531" s="43"/>
      <c r="H1531" s="43"/>
      <c r="I1531" s="43"/>
      <c r="J1531" s="43"/>
      <c r="K1531" s="43"/>
      <c r="L1531" s="43"/>
      <c r="M1531" s="43"/>
      <c r="N1531" s="30"/>
      <c r="O1531" s="30"/>
      <c r="P1531" s="30"/>
      <c r="Q1531" s="30"/>
      <c r="R1531" s="30"/>
      <c r="S1531" s="30"/>
      <c r="T1531" s="30"/>
    </row>
    <row r="1532" spans="3:20" x14ac:dyDescent="0.3">
      <c r="C1532" s="30"/>
      <c r="D1532" s="30"/>
      <c r="E1532" s="30"/>
      <c r="F1532" s="30"/>
      <c r="G1532" s="43"/>
      <c r="H1532" s="43"/>
      <c r="I1532" s="43"/>
      <c r="J1532" s="43"/>
      <c r="K1532" s="43"/>
      <c r="L1532" s="43"/>
      <c r="M1532" s="43"/>
      <c r="N1532" s="30"/>
      <c r="O1532" s="30"/>
      <c r="P1532" s="30"/>
      <c r="Q1532" s="30"/>
      <c r="R1532" s="30"/>
      <c r="S1532" s="30"/>
      <c r="T1532" s="30"/>
    </row>
    <row r="1533" spans="3:20" x14ac:dyDescent="0.3">
      <c r="C1533" s="30"/>
      <c r="D1533" s="30"/>
      <c r="E1533" s="30"/>
      <c r="F1533" s="30"/>
      <c r="G1533" s="43"/>
      <c r="H1533" s="43"/>
      <c r="I1533" s="43"/>
      <c r="J1533" s="43"/>
      <c r="K1533" s="43"/>
      <c r="L1533" s="43"/>
      <c r="M1533" s="43"/>
      <c r="N1533" s="30"/>
      <c r="O1533" s="30"/>
      <c r="P1533" s="30"/>
      <c r="Q1533" s="30"/>
      <c r="R1533" s="30"/>
      <c r="S1533" s="30"/>
      <c r="T1533" s="30"/>
    </row>
    <row r="1534" spans="3:20" x14ac:dyDescent="0.3">
      <c r="C1534" s="30"/>
      <c r="D1534" s="30"/>
      <c r="E1534" s="30"/>
      <c r="F1534" s="30"/>
      <c r="G1534" s="43"/>
      <c r="H1534" s="43"/>
      <c r="I1534" s="43"/>
      <c r="J1534" s="43"/>
      <c r="K1534" s="43"/>
      <c r="L1534" s="43"/>
      <c r="M1534" s="43"/>
      <c r="N1534" s="30"/>
      <c r="O1534" s="30"/>
      <c r="P1534" s="30"/>
      <c r="Q1534" s="30"/>
      <c r="R1534" s="30"/>
      <c r="S1534" s="30"/>
      <c r="T1534" s="30"/>
    </row>
    <row r="1535" spans="3:20" x14ac:dyDescent="0.3">
      <c r="C1535" s="30"/>
      <c r="D1535" s="30"/>
      <c r="E1535" s="30"/>
      <c r="F1535" s="30"/>
      <c r="G1535" s="43"/>
      <c r="H1535" s="43"/>
      <c r="I1535" s="43"/>
      <c r="J1535" s="43"/>
      <c r="K1535" s="43"/>
      <c r="L1535" s="43"/>
      <c r="M1535" s="43"/>
      <c r="N1535" s="30"/>
      <c r="O1535" s="30"/>
      <c r="P1535" s="30"/>
      <c r="Q1535" s="30"/>
      <c r="R1535" s="30"/>
      <c r="S1535" s="30"/>
      <c r="T1535" s="30"/>
    </row>
    <row r="1536" spans="3:20" x14ac:dyDescent="0.3">
      <c r="C1536" s="30"/>
      <c r="D1536" s="30"/>
      <c r="E1536" s="30"/>
      <c r="F1536" s="30"/>
      <c r="G1536" s="43"/>
      <c r="H1536" s="43"/>
      <c r="I1536" s="43"/>
      <c r="J1536" s="43"/>
      <c r="K1536" s="43"/>
      <c r="L1536" s="43"/>
      <c r="M1536" s="43"/>
      <c r="N1536" s="30"/>
      <c r="O1536" s="30"/>
      <c r="P1536" s="30"/>
      <c r="Q1536" s="30"/>
      <c r="R1536" s="30"/>
      <c r="S1536" s="30"/>
      <c r="T1536" s="30"/>
    </row>
    <row r="1537" spans="3:20" x14ac:dyDescent="0.3">
      <c r="C1537" s="30"/>
      <c r="D1537" s="30"/>
      <c r="E1537" s="30"/>
      <c r="F1537" s="30"/>
      <c r="G1537" s="43"/>
      <c r="H1537" s="43"/>
      <c r="I1537" s="43"/>
      <c r="J1537" s="43"/>
      <c r="K1537" s="43"/>
      <c r="L1537" s="43"/>
      <c r="M1537" s="43"/>
      <c r="N1537" s="30"/>
      <c r="O1537" s="30"/>
      <c r="P1537" s="30"/>
      <c r="Q1537" s="30"/>
      <c r="R1537" s="30"/>
      <c r="S1537" s="30"/>
      <c r="T1537" s="30"/>
    </row>
    <row r="1538" spans="3:20" x14ac:dyDescent="0.3">
      <c r="C1538" s="30"/>
      <c r="D1538" s="30"/>
      <c r="E1538" s="30"/>
      <c r="F1538" s="30"/>
      <c r="G1538" s="43"/>
      <c r="H1538" s="43"/>
      <c r="I1538" s="43"/>
      <c r="J1538" s="43"/>
      <c r="K1538" s="43"/>
      <c r="L1538" s="43"/>
      <c r="M1538" s="43"/>
      <c r="N1538" s="30"/>
      <c r="O1538" s="30"/>
      <c r="P1538" s="30"/>
      <c r="Q1538" s="30"/>
      <c r="R1538" s="30"/>
      <c r="S1538" s="30"/>
      <c r="T1538" s="30"/>
    </row>
    <row r="1539" spans="3:20" x14ac:dyDescent="0.3">
      <c r="C1539" s="30"/>
      <c r="D1539" s="30"/>
      <c r="E1539" s="30"/>
      <c r="F1539" s="30"/>
      <c r="G1539" s="43"/>
      <c r="H1539" s="43"/>
      <c r="I1539" s="43"/>
      <c r="J1539" s="43"/>
      <c r="K1539" s="43"/>
      <c r="L1539" s="43"/>
      <c r="M1539" s="43"/>
      <c r="N1539" s="30"/>
      <c r="O1539" s="30"/>
      <c r="P1539" s="30"/>
      <c r="Q1539" s="30"/>
      <c r="R1539" s="30"/>
      <c r="S1539" s="30"/>
      <c r="T1539" s="30"/>
    </row>
    <row r="1540" spans="3:20" x14ac:dyDescent="0.3">
      <c r="C1540" s="30"/>
      <c r="D1540" s="30"/>
      <c r="E1540" s="30"/>
      <c r="F1540" s="30"/>
      <c r="G1540" s="43"/>
      <c r="H1540" s="43"/>
      <c r="I1540" s="43"/>
      <c r="J1540" s="43"/>
      <c r="K1540" s="43"/>
      <c r="L1540" s="43"/>
      <c r="M1540" s="43"/>
      <c r="N1540" s="30"/>
      <c r="O1540" s="30"/>
      <c r="P1540" s="30"/>
      <c r="Q1540" s="30"/>
      <c r="R1540" s="30"/>
      <c r="S1540" s="30"/>
      <c r="T1540" s="30"/>
    </row>
    <row r="1541" spans="3:20" x14ac:dyDescent="0.3">
      <c r="C1541" s="30"/>
      <c r="D1541" s="30"/>
      <c r="E1541" s="30"/>
      <c r="F1541" s="30"/>
      <c r="G1541" s="43"/>
      <c r="H1541" s="43"/>
      <c r="I1541" s="43"/>
      <c r="J1541" s="43"/>
      <c r="K1541" s="43"/>
      <c r="L1541" s="43"/>
      <c r="M1541" s="43"/>
      <c r="N1541" s="30"/>
      <c r="O1541" s="30"/>
      <c r="P1541" s="30"/>
      <c r="Q1541" s="30"/>
      <c r="R1541" s="30"/>
      <c r="S1541" s="30"/>
      <c r="T1541" s="30"/>
    </row>
    <row r="1542" spans="3:20" x14ac:dyDescent="0.3">
      <c r="C1542" s="30"/>
      <c r="D1542" s="30"/>
      <c r="E1542" s="30"/>
      <c r="F1542" s="30"/>
      <c r="G1542" s="43"/>
      <c r="H1542" s="43"/>
      <c r="I1542" s="43"/>
      <c r="J1542" s="43"/>
      <c r="K1542" s="43"/>
      <c r="L1542" s="43"/>
      <c r="M1542" s="43"/>
      <c r="N1542" s="30"/>
      <c r="O1542" s="30"/>
      <c r="P1542" s="30"/>
      <c r="Q1542" s="30"/>
      <c r="R1542" s="30"/>
      <c r="S1542" s="30"/>
      <c r="T1542" s="30"/>
    </row>
    <row r="1543" spans="3:20" x14ac:dyDescent="0.3">
      <c r="C1543" s="30"/>
      <c r="D1543" s="30"/>
      <c r="E1543" s="30"/>
      <c r="F1543" s="30"/>
      <c r="G1543" s="43"/>
      <c r="H1543" s="43"/>
      <c r="I1543" s="43"/>
      <c r="J1543" s="43"/>
      <c r="K1543" s="43"/>
      <c r="L1543" s="43"/>
      <c r="M1543" s="43"/>
      <c r="N1543" s="30"/>
      <c r="O1543" s="30"/>
      <c r="P1543" s="30"/>
      <c r="Q1543" s="30"/>
      <c r="R1543" s="30"/>
      <c r="S1543" s="30"/>
      <c r="T1543" s="30"/>
    </row>
    <row r="1544" spans="3:20" x14ac:dyDescent="0.3">
      <c r="C1544" s="30"/>
      <c r="D1544" s="30"/>
      <c r="E1544" s="30"/>
      <c r="F1544" s="30"/>
      <c r="G1544" s="43"/>
      <c r="H1544" s="43"/>
      <c r="I1544" s="43"/>
      <c r="J1544" s="43"/>
      <c r="K1544" s="43"/>
      <c r="L1544" s="43"/>
      <c r="M1544" s="43"/>
      <c r="N1544" s="30"/>
      <c r="O1544" s="30"/>
      <c r="P1544" s="30"/>
      <c r="Q1544" s="30"/>
      <c r="R1544" s="30"/>
      <c r="S1544" s="30"/>
      <c r="T1544" s="30"/>
    </row>
    <row r="1545" spans="3:20" x14ac:dyDescent="0.3">
      <c r="C1545" s="30"/>
      <c r="D1545" s="30"/>
      <c r="E1545" s="30"/>
      <c r="F1545" s="30"/>
      <c r="G1545" s="43"/>
      <c r="H1545" s="43"/>
      <c r="I1545" s="43"/>
      <c r="J1545" s="43"/>
      <c r="K1545" s="43"/>
      <c r="L1545" s="43"/>
      <c r="M1545" s="43"/>
      <c r="N1545" s="30"/>
      <c r="O1545" s="30"/>
      <c r="P1545" s="30"/>
      <c r="Q1545" s="30"/>
      <c r="R1545" s="30"/>
      <c r="S1545" s="30"/>
      <c r="T1545" s="30"/>
    </row>
    <row r="1546" spans="3:20" x14ac:dyDescent="0.3">
      <c r="C1546" s="30"/>
      <c r="D1546" s="30"/>
      <c r="E1546" s="30"/>
      <c r="F1546" s="30"/>
      <c r="G1546" s="43"/>
      <c r="H1546" s="43"/>
      <c r="I1546" s="43"/>
      <c r="J1546" s="43"/>
      <c r="K1546" s="43"/>
      <c r="L1546" s="43"/>
      <c r="M1546" s="43"/>
      <c r="N1546" s="30"/>
      <c r="O1546" s="30"/>
      <c r="P1546" s="30"/>
      <c r="Q1546" s="30"/>
      <c r="R1546" s="30"/>
      <c r="S1546" s="30"/>
      <c r="T1546" s="30"/>
    </row>
    <row r="1547" spans="3:20" x14ac:dyDescent="0.3">
      <c r="C1547" s="30"/>
      <c r="D1547" s="30"/>
      <c r="E1547" s="30"/>
      <c r="F1547" s="30"/>
      <c r="G1547" s="43"/>
      <c r="H1547" s="43"/>
      <c r="I1547" s="43"/>
      <c r="J1547" s="43"/>
      <c r="K1547" s="43"/>
      <c r="L1547" s="43"/>
      <c r="M1547" s="43"/>
      <c r="N1547" s="30"/>
      <c r="O1547" s="30"/>
      <c r="P1547" s="30"/>
      <c r="Q1547" s="30"/>
      <c r="R1547" s="30"/>
      <c r="S1547" s="30"/>
      <c r="T1547" s="30"/>
    </row>
    <row r="1548" spans="3:20" x14ac:dyDescent="0.3">
      <c r="C1548" s="30"/>
      <c r="D1548" s="30"/>
      <c r="E1548" s="30"/>
      <c r="F1548" s="30"/>
      <c r="G1548" s="43"/>
      <c r="H1548" s="43"/>
      <c r="I1548" s="43"/>
      <c r="J1548" s="43"/>
      <c r="K1548" s="43"/>
      <c r="L1548" s="43"/>
      <c r="M1548" s="43"/>
      <c r="N1548" s="30"/>
      <c r="O1548" s="30"/>
      <c r="P1548" s="30"/>
      <c r="Q1548" s="30"/>
      <c r="R1548" s="30"/>
      <c r="S1548" s="30"/>
      <c r="T1548" s="30"/>
    </row>
    <row r="1549" spans="3:20" x14ac:dyDescent="0.3">
      <c r="C1549" s="30"/>
      <c r="D1549" s="30"/>
      <c r="E1549" s="30"/>
      <c r="F1549" s="30"/>
      <c r="G1549" s="43"/>
      <c r="H1549" s="43"/>
      <c r="I1549" s="43"/>
      <c r="J1549" s="43"/>
      <c r="K1549" s="43"/>
      <c r="L1549" s="43"/>
      <c r="M1549" s="43"/>
      <c r="N1549" s="30"/>
      <c r="O1549" s="30"/>
      <c r="P1549" s="30"/>
      <c r="Q1549" s="30"/>
      <c r="R1549" s="30"/>
      <c r="S1549" s="30"/>
      <c r="T1549" s="30"/>
    </row>
    <row r="1550" spans="3:20" x14ac:dyDescent="0.3">
      <c r="C1550" s="30"/>
      <c r="D1550" s="30"/>
      <c r="E1550" s="30"/>
      <c r="F1550" s="30"/>
      <c r="G1550" s="43"/>
      <c r="H1550" s="43"/>
      <c r="I1550" s="43"/>
      <c r="J1550" s="43"/>
      <c r="K1550" s="43"/>
      <c r="L1550" s="43"/>
      <c r="M1550" s="43"/>
      <c r="N1550" s="30"/>
      <c r="O1550" s="30"/>
      <c r="P1550" s="30"/>
      <c r="Q1550" s="30"/>
      <c r="R1550" s="30"/>
      <c r="S1550" s="30"/>
      <c r="T1550" s="30"/>
    </row>
    <row r="1551" spans="3:20" x14ac:dyDescent="0.3">
      <c r="C1551" s="30"/>
      <c r="D1551" s="30"/>
      <c r="E1551" s="30"/>
      <c r="F1551" s="30"/>
      <c r="G1551" s="43"/>
      <c r="H1551" s="43"/>
      <c r="I1551" s="43"/>
      <c r="J1551" s="43"/>
      <c r="K1551" s="43"/>
      <c r="L1551" s="43"/>
      <c r="M1551" s="43"/>
      <c r="N1551" s="30"/>
      <c r="O1551" s="30"/>
      <c r="P1551" s="30"/>
      <c r="Q1551" s="30"/>
      <c r="R1551" s="30"/>
      <c r="S1551" s="30"/>
      <c r="T1551" s="30"/>
    </row>
    <row r="1552" spans="3:20" x14ac:dyDescent="0.3">
      <c r="C1552" s="30"/>
      <c r="D1552" s="30"/>
      <c r="E1552" s="30"/>
      <c r="F1552" s="30"/>
      <c r="G1552" s="43"/>
      <c r="H1552" s="43"/>
      <c r="I1552" s="43"/>
      <c r="J1552" s="43"/>
      <c r="K1552" s="43"/>
      <c r="L1552" s="43"/>
      <c r="M1552" s="43"/>
      <c r="N1552" s="30"/>
      <c r="O1552" s="30"/>
      <c r="P1552" s="30"/>
      <c r="Q1552" s="30"/>
      <c r="R1552" s="30"/>
      <c r="S1552" s="30"/>
      <c r="T1552" s="30"/>
    </row>
    <row r="1553" spans="3:20" x14ac:dyDescent="0.3">
      <c r="C1553" s="30"/>
      <c r="D1553" s="30"/>
      <c r="E1553" s="30"/>
      <c r="F1553" s="30"/>
      <c r="G1553" s="43"/>
      <c r="H1553" s="43"/>
      <c r="I1553" s="43"/>
      <c r="J1553" s="43"/>
      <c r="K1553" s="43"/>
      <c r="L1553" s="43"/>
      <c r="M1553" s="43"/>
      <c r="N1553" s="30"/>
      <c r="O1553" s="30"/>
      <c r="P1553" s="30"/>
      <c r="Q1553" s="30"/>
      <c r="R1553" s="30"/>
      <c r="S1553" s="30"/>
      <c r="T1553" s="30"/>
    </row>
    <row r="1554" spans="3:20" x14ac:dyDescent="0.3">
      <c r="C1554" s="30"/>
      <c r="D1554" s="30"/>
      <c r="E1554" s="30"/>
      <c r="F1554" s="30"/>
      <c r="G1554" s="43"/>
      <c r="H1554" s="43"/>
      <c r="I1554" s="43"/>
      <c r="J1554" s="43"/>
      <c r="K1554" s="43"/>
      <c r="L1554" s="43"/>
      <c r="M1554" s="43"/>
      <c r="N1554" s="30"/>
      <c r="O1554" s="30"/>
      <c r="P1554" s="30"/>
      <c r="Q1554" s="30"/>
      <c r="R1554" s="30"/>
      <c r="S1554" s="30"/>
      <c r="T1554" s="30"/>
    </row>
    <row r="1555" spans="3:20" x14ac:dyDescent="0.3">
      <c r="C1555" s="30"/>
      <c r="D1555" s="30"/>
      <c r="E1555" s="30"/>
      <c r="F1555" s="30"/>
      <c r="G1555" s="43"/>
      <c r="H1555" s="43"/>
      <c r="I1555" s="43"/>
      <c r="J1555" s="43"/>
      <c r="K1555" s="43"/>
      <c r="L1555" s="43"/>
      <c r="M1555" s="43"/>
      <c r="N1555" s="30"/>
      <c r="O1555" s="30"/>
      <c r="P1555" s="30"/>
      <c r="Q1555" s="30"/>
      <c r="R1555" s="30"/>
      <c r="S1555" s="30"/>
      <c r="T1555" s="30"/>
    </row>
    <row r="1556" spans="3:20" x14ac:dyDescent="0.3">
      <c r="C1556" s="30"/>
      <c r="D1556" s="30"/>
      <c r="E1556" s="30"/>
      <c r="F1556" s="30"/>
      <c r="G1556" s="43"/>
      <c r="H1556" s="43"/>
      <c r="I1556" s="43"/>
      <c r="J1556" s="43"/>
      <c r="K1556" s="43"/>
      <c r="L1556" s="43"/>
      <c r="M1556" s="43"/>
      <c r="N1556" s="30"/>
      <c r="O1556" s="30"/>
      <c r="P1556" s="30"/>
      <c r="Q1556" s="30"/>
      <c r="R1556" s="30"/>
      <c r="S1556" s="30"/>
      <c r="T1556" s="30"/>
    </row>
    <row r="1557" spans="3:20" x14ac:dyDescent="0.3">
      <c r="C1557" s="30"/>
      <c r="D1557" s="30"/>
      <c r="E1557" s="30"/>
      <c r="F1557" s="30"/>
      <c r="G1557" s="43"/>
      <c r="H1557" s="43"/>
      <c r="I1557" s="43"/>
      <c r="J1557" s="43"/>
      <c r="K1557" s="43"/>
      <c r="L1557" s="43"/>
      <c r="M1557" s="43"/>
      <c r="N1557" s="30"/>
      <c r="O1557" s="30"/>
      <c r="P1557" s="30"/>
      <c r="Q1557" s="30"/>
      <c r="R1557" s="30"/>
      <c r="S1557" s="30"/>
      <c r="T1557" s="30"/>
    </row>
    <row r="1558" spans="3:20" x14ac:dyDescent="0.3">
      <c r="C1558" s="30"/>
      <c r="D1558" s="30"/>
      <c r="E1558" s="30"/>
      <c r="F1558" s="30"/>
      <c r="G1558" s="43"/>
      <c r="H1558" s="43"/>
      <c r="I1558" s="43"/>
      <c r="J1558" s="43"/>
      <c r="K1558" s="43"/>
      <c r="L1558" s="43"/>
      <c r="M1558" s="43"/>
      <c r="N1558" s="30"/>
      <c r="O1558" s="30"/>
      <c r="P1558" s="30"/>
      <c r="Q1558" s="30"/>
      <c r="R1558" s="30"/>
      <c r="S1558" s="30"/>
      <c r="T1558" s="30"/>
    </row>
    <row r="1559" spans="3:20" x14ac:dyDescent="0.3">
      <c r="C1559" s="30"/>
      <c r="D1559" s="30"/>
      <c r="E1559" s="30"/>
      <c r="F1559" s="30"/>
      <c r="G1559" s="43"/>
      <c r="H1559" s="43"/>
      <c r="I1559" s="43"/>
      <c r="J1559" s="43"/>
      <c r="K1559" s="43"/>
      <c r="L1559" s="43"/>
      <c r="M1559" s="43"/>
      <c r="N1559" s="30"/>
      <c r="O1559" s="30"/>
      <c r="P1559" s="30"/>
      <c r="Q1559" s="30"/>
      <c r="R1559" s="30"/>
      <c r="S1559" s="30"/>
      <c r="T1559" s="30"/>
    </row>
    <row r="1560" spans="3:20" x14ac:dyDescent="0.3">
      <c r="C1560" s="30"/>
      <c r="D1560" s="30"/>
      <c r="E1560" s="30"/>
      <c r="F1560" s="30"/>
      <c r="G1560" s="43"/>
      <c r="H1560" s="43"/>
      <c r="I1560" s="43"/>
      <c r="J1560" s="43"/>
      <c r="K1560" s="43"/>
      <c r="L1560" s="43"/>
      <c r="M1560" s="43"/>
      <c r="N1560" s="30"/>
      <c r="O1560" s="30"/>
      <c r="P1560" s="30"/>
      <c r="Q1560" s="30"/>
      <c r="R1560" s="30"/>
      <c r="S1560" s="30"/>
      <c r="T1560" s="30"/>
    </row>
    <row r="1561" spans="3:20" x14ac:dyDescent="0.3">
      <c r="C1561" s="30"/>
      <c r="D1561" s="30"/>
      <c r="E1561" s="30"/>
      <c r="F1561" s="30"/>
      <c r="G1561" s="43"/>
      <c r="H1561" s="43"/>
      <c r="I1561" s="43"/>
      <c r="J1561" s="43"/>
      <c r="K1561" s="43"/>
      <c r="L1561" s="43"/>
      <c r="M1561" s="43"/>
      <c r="N1561" s="30"/>
      <c r="O1561" s="30"/>
      <c r="P1561" s="30"/>
      <c r="Q1561" s="30"/>
      <c r="R1561" s="30"/>
      <c r="S1561" s="30"/>
      <c r="T1561" s="30"/>
    </row>
    <row r="1562" spans="3:20" x14ac:dyDescent="0.3">
      <c r="C1562" s="30"/>
      <c r="D1562" s="30"/>
      <c r="E1562" s="30"/>
      <c r="F1562" s="30"/>
      <c r="G1562" s="43"/>
      <c r="H1562" s="43"/>
      <c r="I1562" s="43"/>
      <c r="J1562" s="43"/>
      <c r="K1562" s="43"/>
      <c r="L1562" s="43"/>
      <c r="M1562" s="43"/>
      <c r="N1562" s="30"/>
      <c r="O1562" s="30"/>
      <c r="P1562" s="30"/>
      <c r="Q1562" s="30"/>
      <c r="R1562" s="30"/>
      <c r="S1562" s="30"/>
      <c r="T1562" s="30"/>
    </row>
    <row r="1563" spans="3:20" x14ac:dyDescent="0.3">
      <c r="C1563" s="30"/>
      <c r="D1563" s="30"/>
      <c r="E1563" s="30"/>
      <c r="F1563" s="30"/>
      <c r="G1563" s="43"/>
      <c r="H1563" s="43"/>
      <c r="I1563" s="43"/>
      <c r="J1563" s="43"/>
      <c r="K1563" s="43"/>
      <c r="L1563" s="43"/>
      <c r="M1563" s="43"/>
      <c r="N1563" s="30"/>
      <c r="O1563" s="30"/>
      <c r="P1563" s="30"/>
      <c r="Q1563" s="30"/>
      <c r="R1563" s="30"/>
      <c r="S1563" s="30"/>
      <c r="T1563" s="30"/>
    </row>
    <row r="1564" spans="3:20" x14ac:dyDescent="0.3">
      <c r="C1564" s="30"/>
      <c r="D1564" s="30"/>
      <c r="E1564" s="30"/>
      <c r="F1564" s="30"/>
      <c r="G1564" s="43"/>
      <c r="H1564" s="43"/>
      <c r="I1564" s="43"/>
      <c r="J1564" s="43"/>
      <c r="K1564" s="43"/>
      <c r="L1564" s="43"/>
      <c r="M1564" s="43"/>
      <c r="N1564" s="30"/>
      <c r="O1564" s="30"/>
      <c r="P1564" s="30"/>
      <c r="Q1564" s="30"/>
      <c r="R1564" s="30"/>
      <c r="S1564" s="30"/>
      <c r="T1564" s="30"/>
    </row>
    <row r="1565" spans="3:20" x14ac:dyDescent="0.3">
      <c r="C1565" s="30"/>
      <c r="D1565" s="30"/>
      <c r="E1565" s="30"/>
      <c r="F1565" s="30"/>
      <c r="G1565" s="43"/>
      <c r="H1565" s="43"/>
      <c r="I1565" s="43"/>
      <c r="J1565" s="43"/>
      <c r="K1565" s="43"/>
      <c r="L1565" s="43"/>
      <c r="M1565" s="43"/>
      <c r="N1565" s="30"/>
      <c r="O1565" s="30"/>
      <c r="P1565" s="30"/>
      <c r="Q1565" s="30"/>
      <c r="R1565" s="30"/>
      <c r="S1565" s="30"/>
      <c r="T1565" s="30"/>
    </row>
    <row r="1566" spans="3:20" x14ac:dyDescent="0.3">
      <c r="C1566" s="30"/>
      <c r="D1566" s="30"/>
      <c r="E1566" s="30"/>
      <c r="F1566" s="30"/>
      <c r="G1566" s="43"/>
      <c r="H1566" s="43"/>
      <c r="I1566" s="43"/>
      <c r="J1566" s="43"/>
      <c r="K1566" s="43"/>
      <c r="L1566" s="43"/>
      <c r="M1566" s="43"/>
      <c r="N1566" s="30"/>
      <c r="O1566" s="30"/>
      <c r="P1566" s="30"/>
      <c r="Q1566" s="30"/>
      <c r="R1566" s="30"/>
      <c r="S1566" s="30"/>
      <c r="T1566" s="30"/>
    </row>
    <row r="1567" spans="3:20" x14ac:dyDescent="0.3">
      <c r="C1567" s="30"/>
      <c r="D1567" s="30"/>
      <c r="E1567" s="30"/>
      <c r="F1567" s="30"/>
      <c r="G1567" s="43"/>
      <c r="H1567" s="43"/>
      <c r="I1567" s="43"/>
      <c r="J1567" s="43"/>
      <c r="K1567" s="43"/>
      <c r="L1567" s="43"/>
      <c r="M1567" s="43"/>
      <c r="N1567" s="30"/>
      <c r="O1567" s="30"/>
      <c r="P1567" s="30"/>
      <c r="Q1567" s="30"/>
      <c r="R1567" s="30"/>
      <c r="S1567" s="30"/>
      <c r="T1567" s="30"/>
    </row>
    <row r="1568" spans="3:20" x14ac:dyDescent="0.3">
      <c r="C1568" s="30"/>
      <c r="D1568" s="30"/>
      <c r="E1568" s="30"/>
      <c r="F1568" s="30"/>
      <c r="G1568" s="43"/>
      <c r="H1568" s="43"/>
      <c r="I1568" s="43"/>
      <c r="J1568" s="43"/>
      <c r="K1568" s="43"/>
      <c r="L1568" s="43"/>
      <c r="M1568" s="43"/>
      <c r="N1568" s="30"/>
      <c r="O1568" s="30"/>
      <c r="P1568" s="30"/>
      <c r="Q1568" s="30"/>
      <c r="R1568" s="30"/>
      <c r="S1568" s="30"/>
      <c r="T1568" s="30"/>
    </row>
    <row r="1569" spans="3:20" x14ac:dyDescent="0.3">
      <c r="C1569" s="30"/>
      <c r="D1569" s="30"/>
      <c r="E1569" s="30"/>
      <c r="F1569" s="30"/>
      <c r="G1569" s="43"/>
      <c r="H1569" s="43"/>
      <c r="I1569" s="43"/>
      <c r="J1569" s="43"/>
      <c r="K1569" s="43"/>
      <c r="L1569" s="43"/>
      <c r="M1569" s="43"/>
      <c r="N1569" s="30"/>
      <c r="O1569" s="30"/>
      <c r="P1569" s="30"/>
      <c r="Q1569" s="30"/>
      <c r="R1569" s="30"/>
      <c r="S1569" s="30"/>
      <c r="T1569" s="30"/>
    </row>
    <row r="1570" spans="3:20" x14ac:dyDescent="0.3">
      <c r="C1570" s="30"/>
      <c r="D1570" s="30"/>
      <c r="E1570" s="30"/>
      <c r="F1570" s="30"/>
      <c r="G1570" s="43"/>
      <c r="H1570" s="43"/>
      <c r="I1570" s="43"/>
      <c r="J1570" s="43"/>
      <c r="K1570" s="43"/>
      <c r="L1570" s="43"/>
      <c r="M1570" s="43"/>
      <c r="N1570" s="30"/>
      <c r="O1570" s="30"/>
      <c r="P1570" s="30"/>
      <c r="Q1570" s="30"/>
      <c r="R1570" s="30"/>
      <c r="S1570" s="30"/>
      <c r="T1570" s="30"/>
    </row>
    <row r="1571" spans="3:20" x14ac:dyDescent="0.3">
      <c r="C1571" s="30"/>
      <c r="D1571" s="30"/>
      <c r="E1571" s="30"/>
      <c r="F1571" s="30"/>
      <c r="G1571" s="43"/>
      <c r="H1571" s="43"/>
      <c r="I1571" s="43"/>
      <c r="J1571" s="43"/>
      <c r="K1571" s="43"/>
      <c r="L1571" s="43"/>
      <c r="M1571" s="43"/>
      <c r="N1571" s="30"/>
      <c r="O1571" s="30"/>
      <c r="P1571" s="30"/>
      <c r="Q1571" s="30"/>
      <c r="R1571" s="30"/>
      <c r="S1571" s="30"/>
      <c r="T1571" s="30"/>
    </row>
    <row r="1572" spans="3:20" x14ac:dyDescent="0.3">
      <c r="C1572" s="30"/>
      <c r="D1572" s="30"/>
      <c r="E1572" s="30"/>
      <c r="F1572" s="30"/>
      <c r="G1572" s="43"/>
      <c r="H1572" s="43"/>
      <c r="I1572" s="43"/>
      <c r="J1572" s="43"/>
      <c r="K1572" s="43"/>
      <c r="L1572" s="43"/>
      <c r="M1572" s="43"/>
      <c r="N1572" s="30"/>
      <c r="O1572" s="30"/>
      <c r="P1572" s="30"/>
      <c r="Q1572" s="30"/>
      <c r="R1572" s="30"/>
      <c r="S1572" s="30"/>
      <c r="T1572" s="30"/>
    </row>
    <row r="1573" spans="3:20" x14ac:dyDescent="0.3">
      <c r="C1573" s="30"/>
      <c r="D1573" s="30"/>
      <c r="E1573" s="30"/>
      <c r="F1573" s="30"/>
      <c r="G1573" s="43"/>
      <c r="H1573" s="43"/>
      <c r="I1573" s="43"/>
      <c r="J1573" s="43"/>
      <c r="K1573" s="43"/>
      <c r="L1573" s="43"/>
      <c r="M1573" s="43"/>
      <c r="N1573" s="30"/>
      <c r="O1573" s="30"/>
      <c r="P1573" s="30"/>
      <c r="Q1573" s="30"/>
      <c r="R1573" s="30"/>
      <c r="S1573" s="30"/>
      <c r="T1573" s="30"/>
    </row>
    <row r="1574" spans="3:20" x14ac:dyDescent="0.3">
      <c r="C1574" s="30"/>
      <c r="D1574" s="30"/>
      <c r="E1574" s="30"/>
      <c r="F1574" s="30"/>
      <c r="G1574" s="43"/>
      <c r="H1574" s="43"/>
      <c r="I1574" s="43"/>
      <c r="J1574" s="43"/>
      <c r="K1574" s="43"/>
      <c r="L1574" s="43"/>
      <c r="M1574" s="43"/>
      <c r="N1574" s="30"/>
      <c r="O1574" s="30"/>
      <c r="P1574" s="30"/>
      <c r="Q1574" s="30"/>
      <c r="R1574" s="30"/>
      <c r="S1574" s="30"/>
      <c r="T1574" s="30"/>
    </row>
    <row r="1575" spans="3:20" x14ac:dyDescent="0.3">
      <c r="C1575" s="30"/>
      <c r="D1575" s="30"/>
      <c r="E1575" s="30"/>
      <c r="F1575" s="30"/>
      <c r="G1575" s="43"/>
      <c r="H1575" s="43"/>
      <c r="I1575" s="43"/>
      <c r="J1575" s="43"/>
      <c r="K1575" s="43"/>
      <c r="L1575" s="43"/>
      <c r="M1575" s="43"/>
      <c r="N1575" s="30"/>
      <c r="O1575" s="30"/>
      <c r="P1575" s="30"/>
      <c r="Q1575" s="30"/>
      <c r="R1575" s="30"/>
      <c r="S1575" s="30"/>
      <c r="T1575" s="30"/>
    </row>
    <row r="1576" spans="3:20" x14ac:dyDescent="0.3">
      <c r="C1576" s="30"/>
      <c r="D1576" s="30"/>
      <c r="E1576" s="30"/>
      <c r="F1576" s="30"/>
      <c r="G1576" s="43"/>
      <c r="H1576" s="43"/>
      <c r="I1576" s="43"/>
      <c r="J1576" s="43"/>
      <c r="K1576" s="43"/>
      <c r="L1576" s="43"/>
      <c r="M1576" s="43"/>
      <c r="N1576" s="30"/>
      <c r="O1576" s="30"/>
      <c r="P1576" s="30"/>
      <c r="Q1576" s="30"/>
      <c r="R1576" s="30"/>
      <c r="S1576" s="30"/>
      <c r="T1576" s="30"/>
    </row>
    <row r="1577" spans="3:20" x14ac:dyDescent="0.3">
      <c r="C1577" s="30"/>
      <c r="D1577" s="30"/>
      <c r="E1577" s="30"/>
      <c r="F1577" s="30"/>
      <c r="G1577" s="43"/>
      <c r="H1577" s="43"/>
      <c r="I1577" s="43"/>
      <c r="J1577" s="43"/>
      <c r="K1577" s="43"/>
      <c r="L1577" s="43"/>
      <c r="M1577" s="43"/>
      <c r="N1577" s="30"/>
      <c r="O1577" s="30"/>
      <c r="P1577" s="30"/>
      <c r="Q1577" s="30"/>
      <c r="R1577" s="30"/>
      <c r="S1577" s="30"/>
      <c r="T1577" s="30"/>
    </row>
    <row r="1578" spans="3:20" x14ac:dyDescent="0.3">
      <c r="C1578" s="30"/>
      <c r="D1578" s="30"/>
      <c r="E1578" s="30"/>
      <c r="F1578" s="30"/>
      <c r="G1578" s="43"/>
      <c r="H1578" s="43"/>
      <c r="I1578" s="43"/>
      <c r="J1578" s="43"/>
      <c r="K1578" s="43"/>
      <c r="L1578" s="43"/>
      <c r="M1578" s="43"/>
      <c r="N1578" s="30"/>
      <c r="O1578" s="30"/>
      <c r="P1578" s="30"/>
      <c r="Q1578" s="30"/>
      <c r="R1578" s="30"/>
      <c r="S1578" s="30"/>
      <c r="T1578" s="30"/>
    </row>
    <row r="1579" spans="3:20" x14ac:dyDescent="0.3">
      <c r="C1579" s="30"/>
      <c r="D1579" s="30"/>
      <c r="E1579" s="30"/>
      <c r="F1579" s="30"/>
      <c r="G1579" s="43"/>
      <c r="H1579" s="43"/>
      <c r="I1579" s="43"/>
      <c r="J1579" s="43"/>
      <c r="K1579" s="43"/>
      <c r="L1579" s="43"/>
      <c r="M1579" s="43"/>
      <c r="N1579" s="30"/>
      <c r="O1579" s="30"/>
      <c r="P1579" s="30"/>
      <c r="Q1579" s="30"/>
      <c r="R1579" s="30"/>
      <c r="S1579" s="30"/>
      <c r="T1579" s="30"/>
    </row>
    <row r="1580" spans="3:20" x14ac:dyDescent="0.3">
      <c r="C1580" s="30"/>
      <c r="D1580" s="30"/>
      <c r="E1580" s="30"/>
      <c r="F1580" s="30"/>
      <c r="G1580" s="43"/>
      <c r="H1580" s="43"/>
      <c r="I1580" s="43"/>
      <c r="J1580" s="43"/>
      <c r="K1580" s="43"/>
      <c r="L1580" s="43"/>
      <c r="M1580" s="43"/>
      <c r="N1580" s="30"/>
      <c r="O1580" s="30"/>
      <c r="P1580" s="30"/>
      <c r="Q1580" s="30"/>
      <c r="R1580" s="30"/>
      <c r="S1580" s="30"/>
      <c r="T1580" s="30"/>
    </row>
    <row r="1581" spans="3:20" x14ac:dyDescent="0.3">
      <c r="C1581" s="30"/>
      <c r="D1581" s="30"/>
      <c r="E1581" s="30"/>
      <c r="F1581" s="30"/>
      <c r="G1581" s="43"/>
      <c r="H1581" s="43"/>
      <c r="I1581" s="43"/>
      <c r="J1581" s="43"/>
      <c r="K1581" s="43"/>
      <c r="L1581" s="43"/>
      <c r="M1581" s="43"/>
      <c r="N1581" s="30"/>
      <c r="O1581" s="30"/>
      <c r="P1581" s="30"/>
      <c r="Q1581" s="30"/>
      <c r="R1581" s="30"/>
      <c r="S1581" s="30"/>
      <c r="T1581" s="30"/>
    </row>
    <row r="1582" spans="3:20" x14ac:dyDescent="0.3">
      <c r="C1582" s="30"/>
      <c r="D1582" s="30"/>
      <c r="E1582" s="30"/>
      <c r="F1582" s="30"/>
      <c r="G1582" s="43"/>
      <c r="H1582" s="43"/>
      <c r="I1582" s="43"/>
      <c r="J1582" s="43"/>
      <c r="K1582" s="43"/>
      <c r="L1582" s="43"/>
      <c r="M1582" s="43"/>
      <c r="N1582" s="30"/>
      <c r="O1582" s="30"/>
      <c r="P1582" s="30"/>
      <c r="Q1582" s="30"/>
      <c r="R1582" s="30"/>
      <c r="S1582" s="30"/>
      <c r="T1582" s="30"/>
    </row>
    <row r="1583" spans="3:20" x14ac:dyDescent="0.3">
      <c r="C1583" s="30"/>
      <c r="D1583" s="30"/>
      <c r="E1583" s="30"/>
      <c r="F1583" s="30"/>
      <c r="G1583" s="43"/>
      <c r="H1583" s="43"/>
      <c r="I1583" s="43"/>
      <c r="J1583" s="43"/>
      <c r="K1583" s="43"/>
      <c r="L1583" s="43"/>
      <c r="M1583" s="43"/>
      <c r="N1583" s="30"/>
      <c r="O1583" s="30"/>
      <c r="P1583" s="30"/>
      <c r="Q1583" s="30"/>
      <c r="R1583" s="30"/>
      <c r="S1583" s="30"/>
      <c r="T1583" s="30"/>
    </row>
    <row r="1584" spans="3:20" x14ac:dyDescent="0.3">
      <c r="C1584" s="30"/>
      <c r="D1584" s="30"/>
      <c r="E1584" s="30"/>
      <c r="F1584" s="30"/>
      <c r="G1584" s="43"/>
      <c r="H1584" s="43"/>
      <c r="I1584" s="43"/>
      <c r="J1584" s="43"/>
      <c r="K1584" s="43"/>
      <c r="L1584" s="43"/>
      <c r="M1584" s="43"/>
      <c r="N1584" s="30"/>
      <c r="O1584" s="30"/>
      <c r="P1584" s="30"/>
      <c r="Q1584" s="30"/>
      <c r="R1584" s="30"/>
      <c r="S1584" s="30"/>
      <c r="T1584" s="30"/>
    </row>
    <row r="1585" spans="3:20" x14ac:dyDescent="0.3">
      <c r="C1585" s="30"/>
      <c r="D1585" s="30"/>
      <c r="E1585" s="30"/>
      <c r="F1585" s="30"/>
      <c r="G1585" s="43"/>
      <c r="H1585" s="43"/>
      <c r="I1585" s="43"/>
      <c r="J1585" s="43"/>
      <c r="K1585" s="43"/>
      <c r="L1585" s="43"/>
      <c r="M1585" s="43"/>
      <c r="N1585" s="30"/>
      <c r="O1585" s="30"/>
      <c r="P1585" s="30"/>
      <c r="Q1585" s="30"/>
      <c r="R1585" s="30"/>
      <c r="S1585" s="30"/>
      <c r="T1585" s="30"/>
    </row>
    <row r="1586" spans="3:20" x14ac:dyDescent="0.3">
      <c r="C1586" s="30"/>
      <c r="D1586" s="30"/>
      <c r="E1586" s="30"/>
      <c r="F1586" s="30"/>
      <c r="G1586" s="43"/>
      <c r="H1586" s="43"/>
      <c r="I1586" s="43"/>
      <c r="J1586" s="43"/>
      <c r="K1586" s="43"/>
      <c r="L1586" s="43"/>
      <c r="M1586" s="43"/>
      <c r="N1586" s="30"/>
      <c r="O1586" s="30"/>
      <c r="P1586" s="30"/>
      <c r="Q1586" s="30"/>
      <c r="R1586" s="30"/>
      <c r="S1586" s="30"/>
      <c r="T1586" s="30"/>
    </row>
    <row r="1587" spans="3:20" x14ac:dyDescent="0.3">
      <c r="C1587" s="30"/>
      <c r="D1587" s="30"/>
      <c r="E1587" s="30"/>
      <c r="F1587" s="30"/>
      <c r="G1587" s="43"/>
      <c r="H1587" s="43"/>
      <c r="I1587" s="43"/>
      <c r="J1587" s="43"/>
      <c r="K1587" s="43"/>
      <c r="L1587" s="43"/>
      <c r="M1587" s="43"/>
      <c r="N1587" s="30"/>
      <c r="O1587" s="30"/>
      <c r="P1587" s="30"/>
      <c r="Q1587" s="30"/>
      <c r="R1587" s="30"/>
      <c r="S1587" s="30"/>
      <c r="T1587" s="30"/>
    </row>
    <row r="1588" spans="3:20" x14ac:dyDescent="0.3">
      <c r="C1588" s="30"/>
      <c r="D1588" s="30"/>
      <c r="E1588" s="30"/>
      <c r="F1588" s="30"/>
      <c r="G1588" s="43"/>
      <c r="H1588" s="43"/>
      <c r="I1588" s="43"/>
      <c r="J1588" s="43"/>
      <c r="K1588" s="43"/>
      <c r="L1588" s="43"/>
      <c r="M1588" s="43"/>
      <c r="N1588" s="30"/>
      <c r="O1588" s="30"/>
      <c r="P1588" s="30"/>
      <c r="Q1588" s="30"/>
      <c r="R1588" s="30"/>
      <c r="S1588" s="30"/>
      <c r="T1588" s="30"/>
    </row>
    <row r="1589" spans="3:20" x14ac:dyDescent="0.3">
      <c r="C1589" s="30"/>
      <c r="D1589" s="30"/>
      <c r="E1589" s="30"/>
      <c r="F1589" s="30"/>
      <c r="G1589" s="43"/>
      <c r="H1589" s="43"/>
      <c r="I1589" s="43"/>
      <c r="J1589" s="43"/>
      <c r="K1589" s="43"/>
      <c r="L1589" s="43"/>
      <c r="M1589" s="43"/>
      <c r="N1589" s="30"/>
      <c r="O1589" s="30"/>
      <c r="P1589" s="30"/>
      <c r="Q1589" s="30"/>
      <c r="R1589" s="30"/>
      <c r="S1589" s="30"/>
      <c r="T1589" s="30"/>
    </row>
    <row r="1590" spans="3:20" x14ac:dyDescent="0.3">
      <c r="C1590" s="30"/>
      <c r="D1590" s="30"/>
      <c r="E1590" s="30"/>
      <c r="F1590" s="30"/>
      <c r="G1590" s="43"/>
      <c r="H1590" s="43"/>
      <c r="I1590" s="43"/>
      <c r="J1590" s="43"/>
      <c r="K1590" s="43"/>
      <c r="L1590" s="43"/>
      <c r="M1590" s="43"/>
      <c r="N1590" s="30"/>
      <c r="O1590" s="30"/>
      <c r="P1590" s="30"/>
      <c r="Q1590" s="30"/>
      <c r="R1590" s="30"/>
      <c r="S1590" s="30"/>
      <c r="T1590" s="30"/>
    </row>
    <row r="1591" spans="3:20" x14ac:dyDescent="0.3">
      <c r="C1591" s="30"/>
      <c r="D1591" s="30"/>
      <c r="E1591" s="30"/>
      <c r="F1591" s="30"/>
      <c r="G1591" s="43"/>
      <c r="H1591" s="43"/>
      <c r="I1591" s="43"/>
      <c r="J1591" s="43"/>
      <c r="K1591" s="43"/>
      <c r="L1591" s="43"/>
      <c r="M1591" s="43"/>
      <c r="N1591" s="30"/>
      <c r="O1591" s="30"/>
      <c r="P1591" s="30"/>
      <c r="Q1591" s="30"/>
      <c r="R1591" s="30"/>
      <c r="S1591" s="30"/>
      <c r="T1591" s="30"/>
    </row>
    <row r="1592" spans="3:20" x14ac:dyDescent="0.3">
      <c r="C1592" s="30"/>
      <c r="D1592" s="30"/>
      <c r="E1592" s="30"/>
      <c r="F1592" s="30"/>
      <c r="G1592" s="43"/>
      <c r="H1592" s="43"/>
      <c r="I1592" s="43"/>
      <c r="J1592" s="43"/>
      <c r="K1592" s="43"/>
      <c r="L1592" s="43"/>
      <c r="M1592" s="43"/>
      <c r="N1592" s="30"/>
      <c r="O1592" s="30"/>
      <c r="P1592" s="30"/>
      <c r="Q1592" s="30"/>
      <c r="R1592" s="30"/>
      <c r="S1592" s="30"/>
      <c r="T1592" s="30"/>
    </row>
    <row r="1593" spans="3:20" x14ac:dyDescent="0.3">
      <c r="C1593" s="30"/>
      <c r="D1593" s="30"/>
      <c r="E1593" s="30"/>
      <c r="F1593" s="30"/>
      <c r="G1593" s="43"/>
      <c r="H1593" s="43"/>
      <c r="I1593" s="43"/>
      <c r="J1593" s="43"/>
      <c r="K1593" s="43"/>
      <c r="L1593" s="43"/>
      <c r="M1593" s="43"/>
      <c r="N1593" s="30"/>
      <c r="O1593" s="30"/>
      <c r="P1593" s="30"/>
      <c r="Q1593" s="30"/>
      <c r="R1593" s="30"/>
      <c r="S1593" s="30"/>
      <c r="T1593" s="30"/>
    </row>
    <row r="1594" spans="3:20" x14ac:dyDescent="0.3">
      <c r="C1594" s="30"/>
      <c r="D1594" s="30"/>
      <c r="E1594" s="30"/>
      <c r="F1594" s="30"/>
      <c r="G1594" s="43"/>
      <c r="H1594" s="43"/>
      <c r="I1594" s="43"/>
      <c r="J1594" s="43"/>
      <c r="K1594" s="43"/>
      <c r="L1594" s="43"/>
      <c r="M1594" s="43"/>
      <c r="N1594" s="30"/>
      <c r="O1594" s="30"/>
      <c r="P1594" s="30"/>
      <c r="Q1594" s="30"/>
      <c r="R1594" s="30"/>
      <c r="S1594" s="30"/>
      <c r="T1594" s="30"/>
    </row>
    <row r="1595" spans="3:20" x14ac:dyDescent="0.3">
      <c r="C1595" s="30"/>
      <c r="D1595" s="30"/>
      <c r="E1595" s="30"/>
      <c r="F1595" s="30"/>
      <c r="G1595" s="43"/>
      <c r="H1595" s="43"/>
      <c r="I1595" s="43"/>
      <c r="J1595" s="43"/>
      <c r="K1595" s="43"/>
      <c r="L1595" s="43"/>
      <c r="M1595" s="43"/>
      <c r="N1595" s="30"/>
      <c r="O1595" s="30"/>
      <c r="P1595" s="30"/>
      <c r="Q1595" s="30"/>
      <c r="R1595" s="30"/>
      <c r="S1595" s="30"/>
      <c r="T1595" s="30"/>
    </row>
    <row r="1596" spans="3:20" x14ac:dyDescent="0.3">
      <c r="C1596" s="30"/>
      <c r="D1596" s="30"/>
      <c r="E1596" s="30"/>
      <c r="F1596" s="30"/>
      <c r="G1596" s="43"/>
      <c r="H1596" s="43"/>
      <c r="I1596" s="43"/>
      <c r="J1596" s="43"/>
      <c r="K1596" s="43"/>
      <c r="L1596" s="43"/>
      <c r="M1596" s="43"/>
      <c r="N1596" s="30"/>
      <c r="O1596" s="30"/>
      <c r="P1596" s="30"/>
      <c r="Q1596" s="30"/>
      <c r="R1596" s="30"/>
      <c r="S1596" s="30"/>
      <c r="T1596" s="30"/>
    </row>
    <row r="1597" spans="3:20" x14ac:dyDescent="0.3">
      <c r="C1597" s="30"/>
      <c r="D1597" s="30"/>
      <c r="E1597" s="30"/>
      <c r="F1597" s="30"/>
      <c r="G1597" s="43"/>
      <c r="H1597" s="43"/>
      <c r="I1597" s="43"/>
      <c r="J1597" s="43"/>
      <c r="K1597" s="43"/>
      <c r="L1597" s="43"/>
      <c r="M1597" s="43"/>
      <c r="N1597" s="30"/>
      <c r="O1597" s="30"/>
      <c r="P1597" s="30"/>
      <c r="Q1597" s="30"/>
      <c r="R1597" s="30"/>
      <c r="S1597" s="30"/>
      <c r="T1597" s="30"/>
    </row>
    <row r="1598" spans="3:20" x14ac:dyDescent="0.3">
      <c r="C1598" s="30"/>
      <c r="D1598" s="30"/>
      <c r="E1598" s="30"/>
      <c r="F1598" s="30"/>
      <c r="G1598" s="43"/>
      <c r="H1598" s="43"/>
      <c r="I1598" s="43"/>
      <c r="J1598" s="43"/>
      <c r="K1598" s="43"/>
      <c r="L1598" s="43"/>
      <c r="M1598" s="43"/>
      <c r="N1598" s="30"/>
      <c r="O1598" s="30"/>
      <c r="P1598" s="30"/>
      <c r="Q1598" s="30"/>
      <c r="R1598" s="30"/>
      <c r="S1598" s="30"/>
      <c r="T1598" s="30"/>
    </row>
    <row r="1599" spans="3:20" x14ac:dyDescent="0.3">
      <c r="C1599" s="30"/>
      <c r="D1599" s="30"/>
      <c r="E1599" s="30"/>
      <c r="F1599" s="30"/>
      <c r="G1599" s="43"/>
      <c r="H1599" s="43"/>
      <c r="I1599" s="43"/>
      <c r="J1599" s="43"/>
      <c r="K1599" s="43"/>
      <c r="L1599" s="43"/>
      <c r="M1599" s="43"/>
      <c r="N1599" s="30"/>
      <c r="O1599" s="30"/>
      <c r="P1599" s="30"/>
      <c r="Q1599" s="30"/>
      <c r="R1599" s="30"/>
      <c r="S1599" s="30"/>
      <c r="T1599" s="30"/>
    </row>
    <row r="1600" spans="3:20" x14ac:dyDescent="0.3">
      <c r="C1600" s="30"/>
      <c r="D1600" s="30"/>
      <c r="E1600" s="30"/>
      <c r="F1600" s="30"/>
      <c r="G1600" s="43"/>
      <c r="H1600" s="43"/>
      <c r="I1600" s="43"/>
      <c r="J1600" s="43"/>
      <c r="K1600" s="43"/>
      <c r="L1600" s="43"/>
      <c r="M1600" s="43"/>
      <c r="N1600" s="30"/>
      <c r="O1600" s="30"/>
      <c r="P1600" s="30"/>
      <c r="Q1600" s="30"/>
      <c r="R1600" s="30"/>
      <c r="S1600" s="30"/>
      <c r="T1600" s="30"/>
    </row>
    <row r="1601" spans="3:20" x14ac:dyDescent="0.3">
      <c r="C1601" s="30"/>
      <c r="D1601" s="30"/>
      <c r="E1601" s="30"/>
      <c r="F1601" s="30"/>
      <c r="G1601" s="43"/>
      <c r="H1601" s="43"/>
      <c r="I1601" s="43"/>
      <c r="J1601" s="43"/>
      <c r="K1601" s="43"/>
      <c r="L1601" s="43"/>
      <c r="M1601" s="43"/>
      <c r="N1601" s="30"/>
      <c r="O1601" s="30"/>
      <c r="P1601" s="30"/>
      <c r="Q1601" s="30"/>
      <c r="R1601" s="30"/>
      <c r="S1601" s="30"/>
      <c r="T1601" s="30"/>
    </row>
    <row r="1602" spans="3:20" x14ac:dyDescent="0.3">
      <c r="C1602" s="30"/>
      <c r="D1602" s="30"/>
      <c r="E1602" s="30"/>
      <c r="F1602" s="30"/>
      <c r="G1602" s="43"/>
      <c r="H1602" s="43"/>
      <c r="I1602" s="43"/>
      <c r="J1602" s="43"/>
      <c r="K1602" s="43"/>
      <c r="L1602" s="43"/>
      <c r="M1602" s="43"/>
      <c r="N1602" s="30"/>
      <c r="O1602" s="30"/>
      <c r="P1602" s="30"/>
      <c r="Q1602" s="30"/>
      <c r="R1602" s="30"/>
      <c r="S1602" s="30"/>
      <c r="T1602" s="30"/>
    </row>
    <row r="1603" spans="3:20" x14ac:dyDescent="0.3">
      <c r="C1603" s="30"/>
      <c r="D1603" s="30"/>
      <c r="E1603" s="30"/>
      <c r="F1603" s="30"/>
      <c r="G1603" s="43"/>
      <c r="H1603" s="43"/>
      <c r="I1603" s="43"/>
      <c r="J1603" s="43"/>
      <c r="K1603" s="43"/>
      <c r="L1603" s="43"/>
      <c r="M1603" s="43"/>
      <c r="N1603" s="30"/>
      <c r="O1603" s="30"/>
      <c r="P1603" s="30"/>
      <c r="Q1603" s="30"/>
      <c r="R1603" s="30"/>
      <c r="S1603" s="30"/>
      <c r="T1603" s="30"/>
    </row>
    <row r="1604" spans="3:20" x14ac:dyDescent="0.3">
      <c r="C1604" s="30"/>
      <c r="D1604" s="30"/>
      <c r="E1604" s="30"/>
      <c r="F1604" s="30"/>
      <c r="G1604" s="43"/>
      <c r="H1604" s="43"/>
      <c r="I1604" s="43"/>
      <c r="J1604" s="43"/>
      <c r="K1604" s="43"/>
      <c r="L1604" s="43"/>
      <c r="M1604" s="43"/>
      <c r="N1604" s="30"/>
      <c r="O1604" s="30"/>
      <c r="P1604" s="30"/>
      <c r="Q1604" s="30"/>
      <c r="R1604" s="30"/>
      <c r="S1604" s="30"/>
      <c r="T1604" s="30"/>
    </row>
    <row r="1605" spans="3:20" x14ac:dyDescent="0.3">
      <c r="C1605" s="30"/>
      <c r="D1605" s="30"/>
      <c r="E1605" s="30"/>
      <c r="F1605" s="30"/>
      <c r="G1605" s="43"/>
      <c r="H1605" s="43"/>
      <c r="I1605" s="43"/>
      <c r="J1605" s="43"/>
      <c r="K1605" s="43"/>
      <c r="L1605" s="43"/>
      <c r="M1605" s="43"/>
      <c r="N1605" s="30"/>
      <c r="O1605" s="30"/>
      <c r="P1605" s="30"/>
      <c r="Q1605" s="30"/>
      <c r="R1605" s="30"/>
      <c r="S1605" s="30"/>
      <c r="T1605" s="30"/>
    </row>
    <row r="1606" spans="3:20" x14ac:dyDescent="0.3">
      <c r="C1606" s="30"/>
      <c r="D1606" s="30"/>
      <c r="E1606" s="30"/>
      <c r="F1606" s="30"/>
      <c r="G1606" s="43"/>
      <c r="H1606" s="43"/>
      <c r="I1606" s="43"/>
      <c r="J1606" s="43"/>
      <c r="K1606" s="43"/>
      <c r="L1606" s="43"/>
      <c r="M1606" s="43"/>
      <c r="N1606" s="30"/>
      <c r="O1606" s="30"/>
      <c r="P1606" s="30"/>
      <c r="Q1606" s="30"/>
      <c r="R1606" s="30"/>
      <c r="S1606" s="30"/>
      <c r="T1606" s="30"/>
    </row>
    <row r="1607" spans="3:20" x14ac:dyDescent="0.3">
      <c r="C1607" s="30"/>
      <c r="D1607" s="30"/>
      <c r="E1607" s="30"/>
      <c r="F1607" s="30"/>
      <c r="G1607" s="43"/>
      <c r="H1607" s="43"/>
      <c r="I1607" s="43"/>
      <c r="J1607" s="43"/>
      <c r="K1607" s="43"/>
      <c r="L1607" s="43"/>
      <c r="M1607" s="43"/>
      <c r="N1607" s="30"/>
      <c r="O1607" s="30"/>
      <c r="P1607" s="30"/>
      <c r="Q1607" s="30"/>
      <c r="R1607" s="30"/>
      <c r="S1607" s="30"/>
      <c r="T1607" s="30"/>
    </row>
    <row r="1608" spans="3:20" x14ac:dyDescent="0.3">
      <c r="C1608" s="30"/>
      <c r="D1608" s="30"/>
      <c r="E1608" s="30"/>
      <c r="F1608" s="30"/>
      <c r="G1608" s="43"/>
      <c r="H1608" s="43"/>
      <c r="I1608" s="43"/>
      <c r="J1608" s="43"/>
      <c r="K1608" s="43"/>
      <c r="L1608" s="43"/>
      <c r="M1608" s="43"/>
      <c r="N1608" s="30"/>
      <c r="O1608" s="30"/>
      <c r="P1608" s="30"/>
      <c r="Q1608" s="30"/>
      <c r="R1608" s="30"/>
      <c r="S1608" s="30"/>
      <c r="T1608" s="30"/>
    </row>
    <row r="1609" spans="3:20" x14ac:dyDescent="0.3">
      <c r="C1609" s="30"/>
      <c r="D1609" s="30"/>
      <c r="E1609" s="30"/>
      <c r="F1609" s="30"/>
      <c r="G1609" s="43"/>
      <c r="H1609" s="43"/>
      <c r="I1609" s="43"/>
      <c r="J1609" s="43"/>
      <c r="K1609" s="43"/>
      <c r="L1609" s="43"/>
      <c r="M1609" s="43"/>
      <c r="N1609" s="30"/>
      <c r="O1609" s="30"/>
      <c r="P1609" s="30"/>
      <c r="Q1609" s="30"/>
      <c r="R1609" s="30"/>
      <c r="S1609" s="30"/>
      <c r="T1609" s="30"/>
    </row>
    <row r="1610" spans="3:20" x14ac:dyDescent="0.3">
      <c r="C1610" s="30"/>
      <c r="D1610" s="30"/>
      <c r="E1610" s="30"/>
      <c r="F1610" s="30"/>
      <c r="G1610" s="43"/>
      <c r="H1610" s="43"/>
      <c r="I1610" s="43"/>
      <c r="J1610" s="43"/>
      <c r="K1610" s="43"/>
      <c r="L1610" s="43"/>
      <c r="M1610" s="43"/>
      <c r="N1610" s="30"/>
      <c r="O1610" s="30"/>
      <c r="P1610" s="30"/>
      <c r="Q1610" s="30"/>
      <c r="R1610" s="30"/>
      <c r="S1610" s="30"/>
      <c r="T1610" s="30"/>
    </row>
    <row r="1611" spans="3:20" x14ac:dyDescent="0.3">
      <c r="C1611" s="30"/>
      <c r="D1611" s="30"/>
      <c r="E1611" s="30"/>
      <c r="F1611" s="30"/>
      <c r="G1611" s="43"/>
      <c r="H1611" s="43"/>
      <c r="I1611" s="43"/>
      <c r="J1611" s="43"/>
      <c r="K1611" s="43"/>
      <c r="L1611" s="43"/>
      <c r="M1611" s="43"/>
      <c r="N1611" s="30"/>
      <c r="O1611" s="30"/>
      <c r="P1611" s="30"/>
      <c r="Q1611" s="30"/>
      <c r="R1611" s="30"/>
      <c r="S1611" s="30"/>
      <c r="T1611" s="30"/>
    </row>
    <row r="1612" spans="3:20" x14ac:dyDescent="0.3">
      <c r="C1612" s="30"/>
      <c r="D1612" s="30"/>
      <c r="E1612" s="30"/>
      <c r="F1612" s="30"/>
      <c r="G1612" s="43"/>
      <c r="H1612" s="43"/>
      <c r="I1612" s="43"/>
      <c r="J1612" s="43"/>
      <c r="K1612" s="43"/>
      <c r="L1612" s="43"/>
      <c r="M1612" s="43"/>
      <c r="N1612" s="30"/>
      <c r="O1612" s="30"/>
      <c r="P1612" s="30"/>
      <c r="Q1612" s="30"/>
      <c r="R1612" s="30"/>
      <c r="S1612" s="30"/>
      <c r="T1612" s="30"/>
    </row>
    <row r="1613" spans="3:20" x14ac:dyDescent="0.3">
      <c r="C1613" s="30"/>
      <c r="D1613" s="30"/>
      <c r="E1613" s="30"/>
      <c r="F1613" s="30"/>
      <c r="G1613" s="43"/>
      <c r="H1613" s="43"/>
      <c r="I1613" s="43"/>
      <c r="J1613" s="43"/>
      <c r="K1613" s="43"/>
      <c r="L1613" s="43"/>
      <c r="M1613" s="43"/>
      <c r="N1613" s="30"/>
      <c r="O1613" s="30"/>
      <c r="P1613" s="30"/>
      <c r="Q1613" s="30"/>
      <c r="R1613" s="30"/>
      <c r="S1613" s="30"/>
      <c r="T1613" s="30"/>
    </row>
    <row r="1614" spans="3:20" x14ac:dyDescent="0.3">
      <c r="C1614" s="30"/>
      <c r="D1614" s="30"/>
      <c r="E1614" s="30"/>
      <c r="F1614" s="30"/>
      <c r="G1614" s="43"/>
      <c r="H1614" s="43"/>
      <c r="I1614" s="43"/>
      <c r="J1614" s="43"/>
      <c r="K1614" s="43"/>
      <c r="L1614" s="43"/>
      <c r="M1614" s="43"/>
      <c r="N1614" s="30"/>
      <c r="O1614" s="30"/>
      <c r="P1614" s="30"/>
      <c r="Q1614" s="30"/>
      <c r="R1614" s="30"/>
      <c r="S1614" s="30"/>
      <c r="T1614" s="30"/>
    </row>
    <row r="1615" spans="3:20" x14ac:dyDescent="0.3">
      <c r="C1615" s="30"/>
      <c r="D1615" s="30"/>
      <c r="E1615" s="30"/>
      <c r="F1615" s="30"/>
      <c r="G1615" s="43"/>
      <c r="H1615" s="43"/>
      <c r="I1615" s="43"/>
      <c r="J1615" s="43"/>
      <c r="K1615" s="43"/>
      <c r="L1615" s="43"/>
      <c r="M1615" s="43"/>
      <c r="N1615" s="30"/>
      <c r="O1615" s="30"/>
      <c r="P1615" s="30"/>
      <c r="Q1615" s="30"/>
      <c r="R1615" s="30"/>
      <c r="S1615" s="30"/>
      <c r="T1615" s="30"/>
    </row>
    <row r="1616" spans="3:20" x14ac:dyDescent="0.3">
      <c r="C1616" s="30"/>
      <c r="D1616" s="30"/>
      <c r="E1616" s="30"/>
      <c r="F1616" s="30"/>
      <c r="G1616" s="43"/>
      <c r="H1616" s="43"/>
      <c r="I1616" s="43"/>
      <c r="J1616" s="43"/>
      <c r="K1616" s="43"/>
      <c r="L1616" s="43"/>
      <c r="M1616" s="43"/>
      <c r="N1616" s="30"/>
      <c r="O1616" s="30"/>
      <c r="P1616" s="30"/>
      <c r="Q1616" s="30"/>
      <c r="R1616" s="30"/>
      <c r="S1616" s="30"/>
      <c r="T1616" s="30"/>
    </row>
    <row r="1617" spans="3:20" x14ac:dyDescent="0.3">
      <c r="C1617" s="30"/>
      <c r="D1617" s="30"/>
      <c r="E1617" s="30"/>
      <c r="F1617" s="30"/>
      <c r="G1617" s="43"/>
      <c r="H1617" s="43"/>
      <c r="I1617" s="43"/>
      <c r="J1617" s="43"/>
      <c r="K1617" s="43"/>
      <c r="L1617" s="43"/>
      <c r="M1617" s="43"/>
      <c r="N1617" s="30"/>
      <c r="O1617" s="30"/>
      <c r="P1617" s="30"/>
      <c r="Q1617" s="30"/>
      <c r="R1617" s="30"/>
      <c r="S1617" s="30"/>
      <c r="T1617" s="30"/>
    </row>
    <row r="1618" spans="3:20" x14ac:dyDescent="0.3">
      <c r="C1618" s="30"/>
      <c r="D1618" s="30"/>
      <c r="E1618" s="30"/>
      <c r="F1618" s="30"/>
      <c r="G1618" s="43"/>
      <c r="H1618" s="43"/>
      <c r="I1618" s="43"/>
      <c r="J1618" s="43"/>
      <c r="K1618" s="43"/>
      <c r="L1618" s="43"/>
      <c r="M1618" s="43"/>
      <c r="N1618" s="30"/>
      <c r="O1618" s="30"/>
      <c r="P1618" s="30"/>
      <c r="Q1618" s="30"/>
      <c r="R1618" s="30"/>
      <c r="S1618" s="30"/>
      <c r="T1618" s="30"/>
    </row>
    <row r="1619" spans="3:20" x14ac:dyDescent="0.3">
      <c r="C1619" s="30"/>
      <c r="D1619" s="30"/>
      <c r="E1619" s="30"/>
      <c r="F1619" s="30"/>
      <c r="G1619" s="43"/>
      <c r="H1619" s="43"/>
      <c r="I1619" s="43"/>
      <c r="J1619" s="43"/>
      <c r="K1619" s="43"/>
      <c r="L1619" s="43"/>
      <c r="M1619" s="43"/>
      <c r="N1619" s="30"/>
      <c r="O1619" s="30"/>
      <c r="P1619" s="30"/>
      <c r="Q1619" s="30"/>
      <c r="R1619" s="30"/>
      <c r="S1619" s="30"/>
      <c r="T1619" s="30"/>
    </row>
    <row r="1620" spans="3:20" x14ac:dyDescent="0.3">
      <c r="C1620" s="30"/>
      <c r="D1620" s="30"/>
      <c r="E1620" s="30"/>
      <c r="F1620" s="30"/>
      <c r="G1620" s="43"/>
      <c r="H1620" s="43"/>
      <c r="I1620" s="43"/>
      <c r="J1620" s="43"/>
      <c r="K1620" s="43"/>
      <c r="L1620" s="43"/>
      <c r="M1620" s="43"/>
      <c r="N1620" s="30"/>
      <c r="O1620" s="30"/>
      <c r="P1620" s="30"/>
      <c r="Q1620" s="30"/>
      <c r="R1620" s="30"/>
      <c r="S1620" s="30"/>
      <c r="T1620" s="30"/>
    </row>
    <row r="1621" spans="3:20" x14ac:dyDescent="0.3">
      <c r="C1621" s="30"/>
      <c r="D1621" s="30"/>
      <c r="E1621" s="30"/>
      <c r="F1621" s="30"/>
      <c r="G1621" s="43"/>
      <c r="H1621" s="43"/>
      <c r="I1621" s="43"/>
      <c r="J1621" s="43"/>
      <c r="K1621" s="43"/>
      <c r="L1621" s="43"/>
      <c r="M1621" s="43"/>
      <c r="N1621" s="30"/>
      <c r="O1621" s="30"/>
      <c r="P1621" s="30"/>
      <c r="Q1621" s="30"/>
      <c r="R1621" s="30"/>
      <c r="S1621" s="30"/>
      <c r="T1621" s="30"/>
    </row>
    <row r="1622" spans="3:20" x14ac:dyDescent="0.3">
      <c r="C1622" s="30"/>
      <c r="D1622" s="30"/>
      <c r="E1622" s="30"/>
      <c r="F1622" s="30"/>
      <c r="G1622" s="43"/>
      <c r="H1622" s="43"/>
      <c r="I1622" s="43"/>
      <c r="J1622" s="43"/>
      <c r="K1622" s="43"/>
      <c r="L1622" s="43"/>
      <c r="M1622" s="43"/>
      <c r="N1622" s="30"/>
      <c r="O1622" s="30"/>
      <c r="P1622" s="30"/>
      <c r="Q1622" s="30"/>
      <c r="R1622" s="30"/>
      <c r="S1622" s="30"/>
      <c r="T1622" s="30"/>
    </row>
    <row r="1623" spans="3:20" x14ac:dyDescent="0.3">
      <c r="C1623" s="30"/>
      <c r="D1623" s="30"/>
      <c r="E1623" s="30"/>
      <c r="F1623" s="30"/>
      <c r="G1623" s="43"/>
      <c r="H1623" s="43"/>
      <c r="I1623" s="43"/>
      <c r="J1623" s="43"/>
      <c r="K1623" s="43"/>
      <c r="L1623" s="43"/>
      <c r="M1623" s="43"/>
      <c r="N1623" s="30"/>
      <c r="O1623" s="30"/>
      <c r="P1623" s="30"/>
      <c r="Q1623" s="30"/>
      <c r="R1623" s="30"/>
      <c r="S1623" s="30"/>
      <c r="T1623" s="30"/>
    </row>
    <row r="1624" spans="3:20" x14ac:dyDescent="0.3">
      <c r="C1624" s="30"/>
      <c r="D1624" s="30"/>
      <c r="E1624" s="30"/>
      <c r="F1624" s="30"/>
      <c r="G1624" s="43"/>
      <c r="H1624" s="43"/>
      <c r="I1624" s="43"/>
      <c r="J1624" s="43"/>
      <c r="K1624" s="43"/>
      <c r="L1624" s="43"/>
      <c r="M1624" s="43"/>
      <c r="N1624" s="30"/>
      <c r="O1624" s="30"/>
      <c r="P1624" s="30"/>
      <c r="Q1624" s="30"/>
      <c r="R1624" s="30"/>
      <c r="S1624" s="30"/>
      <c r="T1624" s="30"/>
    </row>
    <row r="1625" spans="3:20" x14ac:dyDescent="0.3">
      <c r="C1625" s="30"/>
      <c r="D1625" s="30"/>
      <c r="E1625" s="30"/>
      <c r="F1625" s="30"/>
      <c r="G1625" s="43"/>
      <c r="H1625" s="43"/>
      <c r="I1625" s="43"/>
      <c r="J1625" s="43"/>
      <c r="K1625" s="43"/>
      <c r="L1625" s="43"/>
      <c r="M1625" s="43"/>
      <c r="N1625" s="30"/>
      <c r="O1625" s="30"/>
      <c r="P1625" s="30"/>
      <c r="Q1625" s="30"/>
      <c r="R1625" s="30"/>
      <c r="S1625" s="30"/>
      <c r="T1625" s="30"/>
    </row>
    <row r="1626" spans="3:20" x14ac:dyDescent="0.3">
      <c r="C1626" s="30"/>
      <c r="D1626" s="30"/>
      <c r="E1626" s="30"/>
      <c r="F1626" s="30"/>
      <c r="G1626" s="43"/>
      <c r="H1626" s="43"/>
      <c r="I1626" s="43"/>
      <c r="J1626" s="43"/>
      <c r="K1626" s="43"/>
      <c r="L1626" s="43"/>
      <c r="M1626" s="43"/>
      <c r="N1626" s="30"/>
      <c r="O1626" s="30"/>
      <c r="P1626" s="30"/>
      <c r="Q1626" s="30"/>
      <c r="R1626" s="30"/>
      <c r="S1626" s="30"/>
      <c r="T1626" s="30"/>
    </row>
    <row r="1627" spans="3:20" x14ac:dyDescent="0.3">
      <c r="C1627" s="30"/>
      <c r="D1627" s="30"/>
      <c r="E1627" s="30"/>
      <c r="F1627" s="30"/>
      <c r="G1627" s="43"/>
      <c r="H1627" s="43"/>
      <c r="I1627" s="43"/>
      <c r="J1627" s="43"/>
      <c r="K1627" s="43"/>
      <c r="L1627" s="43"/>
      <c r="M1627" s="43"/>
      <c r="N1627" s="30"/>
      <c r="O1627" s="30"/>
      <c r="P1627" s="30"/>
      <c r="Q1627" s="30"/>
      <c r="R1627" s="30"/>
      <c r="S1627" s="30"/>
      <c r="T1627" s="30"/>
    </row>
    <row r="1628" spans="3:20" x14ac:dyDescent="0.3">
      <c r="C1628" s="30"/>
      <c r="D1628" s="30"/>
      <c r="E1628" s="30"/>
      <c r="F1628" s="30"/>
      <c r="G1628" s="43"/>
      <c r="H1628" s="43"/>
      <c r="I1628" s="43"/>
      <c r="J1628" s="43"/>
      <c r="K1628" s="43"/>
      <c r="L1628" s="43"/>
      <c r="M1628" s="43"/>
      <c r="N1628" s="30"/>
      <c r="O1628" s="30"/>
      <c r="P1628" s="30"/>
      <c r="Q1628" s="30"/>
      <c r="R1628" s="30"/>
      <c r="S1628" s="30"/>
      <c r="T1628" s="30"/>
    </row>
    <row r="1629" spans="3:20" x14ac:dyDescent="0.3">
      <c r="C1629" s="30"/>
      <c r="D1629" s="30"/>
      <c r="E1629" s="30"/>
      <c r="F1629" s="30"/>
      <c r="G1629" s="43"/>
      <c r="H1629" s="43"/>
      <c r="I1629" s="43"/>
      <c r="J1629" s="43"/>
      <c r="K1629" s="43"/>
      <c r="L1629" s="43"/>
      <c r="M1629" s="43"/>
      <c r="N1629" s="30"/>
      <c r="O1629" s="30"/>
      <c r="P1629" s="30"/>
      <c r="Q1629" s="30"/>
      <c r="R1629" s="30"/>
      <c r="S1629" s="30"/>
      <c r="T1629" s="30"/>
    </row>
    <row r="1630" spans="3:20" x14ac:dyDescent="0.3">
      <c r="C1630" s="30"/>
      <c r="D1630" s="30"/>
      <c r="E1630" s="30"/>
      <c r="F1630" s="30"/>
      <c r="G1630" s="43"/>
      <c r="H1630" s="43"/>
      <c r="I1630" s="43"/>
      <c r="J1630" s="43"/>
      <c r="K1630" s="43"/>
      <c r="L1630" s="43"/>
      <c r="M1630" s="43"/>
      <c r="N1630" s="30"/>
      <c r="O1630" s="30"/>
      <c r="P1630" s="30"/>
      <c r="Q1630" s="30"/>
      <c r="R1630" s="30"/>
      <c r="S1630" s="30"/>
      <c r="T1630" s="30"/>
    </row>
    <row r="1631" spans="3:20" x14ac:dyDescent="0.3">
      <c r="C1631" s="30"/>
      <c r="D1631" s="30"/>
      <c r="E1631" s="30"/>
      <c r="F1631" s="30"/>
      <c r="G1631" s="43"/>
      <c r="H1631" s="43"/>
      <c r="I1631" s="43"/>
      <c r="J1631" s="43"/>
      <c r="K1631" s="43"/>
      <c r="L1631" s="43"/>
      <c r="M1631" s="43"/>
      <c r="N1631" s="30"/>
      <c r="O1631" s="30"/>
      <c r="P1631" s="30"/>
      <c r="Q1631" s="30"/>
      <c r="R1631" s="30"/>
      <c r="S1631" s="30"/>
      <c r="T1631" s="30"/>
    </row>
    <row r="1632" spans="3:20" x14ac:dyDescent="0.3">
      <c r="C1632" s="30"/>
      <c r="D1632" s="30"/>
      <c r="E1632" s="30"/>
      <c r="F1632" s="30"/>
      <c r="G1632" s="43"/>
      <c r="H1632" s="43"/>
      <c r="I1632" s="43"/>
      <c r="J1632" s="43"/>
      <c r="K1632" s="43"/>
      <c r="L1632" s="43"/>
      <c r="M1632" s="43"/>
      <c r="N1632" s="30"/>
      <c r="O1632" s="30"/>
      <c r="P1632" s="30"/>
      <c r="Q1632" s="30"/>
      <c r="R1632" s="30"/>
      <c r="S1632" s="30"/>
      <c r="T1632" s="30"/>
    </row>
    <row r="1633" spans="3:20" x14ac:dyDescent="0.3">
      <c r="C1633" s="30"/>
      <c r="D1633" s="30"/>
      <c r="E1633" s="30"/>
      <c r="F1633" s="30"/>
      <c r="G1633" s="43"/>
      <c r="H1633" s="43"/>
      <c r="I1633" s="43"/>
      <c r="J1633" s="43"/>
      <c r="K1633" s="43"/>
      <c r="L1633" s="43"/>
      <c r="M1633" s="43"/>
      <c r="N1633" s="30"/>
      <c r="O1633" s="30"/>
      <c r="P1633" s="30"/>
      <c r="Q1633" s="30"/>
      <c r="R1633" s="30"/>
      <c r="S1633" s="30"/>
      <c r="T1633" s="30"/>
    </row>
    <row r="1634" spans="3:20" x14ac:dyDescent="0.3">
      <c r="C1634" s="30"/>
      <c r="D1634" s="30"/>
      <c r="E1634" s="30"/>
      <c r="F1634" s="30"/>
      <c r="G1634" s="43"/>
      <c r="H1634" s="43"/>
      <c r="I1634" s="43"/>
      <c r="J1634" s="43"/>
      <c r="K1634" s="43"/>
      <c r="L1634" s="43"/>
      <c r="M1634" s="43"/>
      <c r="N1634" s="30"/>
      <c r="O1634" s="30"/>
      <c r="P1634" s="30"/>
      <c r="Q1634" s="30"/>
      <c r="R1634" s="30"/>
      <c r="S1634" s="30"/>
      <c r="T1634" s="30"/>
    </row>
    <row r="1635" spans="3:20" x14ac:dyDescent="0.3">
      <c r="C1635" s="30"/>
      <c r="D1635" s="30"/>
      <c r="E1635" s="30"/>
      <c r="F1635" s="30"/>
      <c r="G1635" s="43"/>
      <c r="H1635" s="43"/>
      <c r="I1635" s="43"/>
      <c r="J1635" s="43"/>
      <c r="K1635" s="43"/>
      <c r="L1635" s="43"/>
      <c r="M1635" s="43"/>
      <c r="N1635" s="30"/>
      <c r="O1635" s="30"/>
      <c r="P1635" s="30"/>
      <c r="Q1635" s="30"/>
      <c r="R1635" s="30"/>
      <c r="S1635" s="30"/>
      <c r="T1635" s="30"/>
    </row>
    <row r="1636" spans="3:20" x14ac:dyDescent="0.3">
      <c r="C1636" s="30"/>
      <c r="D1636" s="30"/>
      <c r="E1636" s="30"/>
      <c r="F1636" s="30"/>
      <c r="G1636" s="43"/>
      <c r="H1636" s="43"/>
      <c r="I1636" s="43"/>
      <c r="J1636" s="43"/>
      <c r="K1636" s="43"/>
      <c r="L1636" s="43"/>
      <c r="M1636" s="43"/>
      <c r="N1636" s="30"/>
      <c r="O1636" s="30"/>
      <c r="P1636" s="30"/>
      <c r="Q1636" s="30"/>
      <c r="R1636" s="30"/>
      <c r="S1636" s="30"/>
      <c r="T1636" s="30"/>
    </row>
    <row r="1637" spans="3:20" x14ac:dyDescent="0.3">
      <c r="C1637" s="30"/>
      <c r="D1637" s="30"/>
      <c r="E1637" s="30"/>
      <c r="F1637" s="30"/>
      <c r="G1637" s="43"/>
      <c r="H1637" s="43"/>
      <c r="I1637" s="43"/>
      <c r="J1637" s="43"/>
      <c r="K1637" s="43"/>
      <c r="L1637" s="43"/>
      <c r="M1637" s="43"/>
      <c r="N1637" s="30"/>
      <c r="O1637" s="30"/>
      <c r="P1637" s="30"/>
      <c r="Q1637" s="30"/>
      <c r="R1637" s="30"/>
      <c r="S1637" s="30"/>
      <c r="T1637" s="30"/>
    </row>
    <row r="1638" spans="3:20" x14ac:dyDescent="0.3">
      <c r="C1638" s="30"/>
      <c r="D1638" s="30"/>
      <c r="E1638" s="30"/>
      <c r="F1638" s="30"/>
      <c r="G1638" s="43"/>
      <c r="H1638" s="43"/>
      <c r="I1638" s="43"/>
      <c r="J1638" s="43"/>
      <c r="K1638" s="43"/>
      <c r="L1638" s="43"/>
      <c r="M1638" s="43"/>
      <c r="N1638" s="30"/>
      <c r="O1638" s="30"/>
      <c r="P1638" s="30"/>
      <c r="Q1638" s="30"/>
      <c r="R1638" s="30"/>
      <c r="S1638" s="30"/>
      <c r="T1638" s="30"/>
    </row>
    <row r="1639" spans="3:20" x14ac:dyDescent="0.3">
      <c r="C1639" s="30"/>
      <c r="D1639" s="30"/>
      <c r="E1639" s="30"/>
      <c r="F1639" s="30"/>
      <c r="G1639" s="43"/>
      <c r="H1639" s="43"/>
      <c r="I1639" s="43"/>
      <c r="J1639" s="43"/>
      <c r="K1639" s="43"/>
      <c r="L1639" s="43"/>
      <c r="M1639" s="43"/>
      <c r="N1639" s="30"/>
      <c r="O1639" s="30"/>
      <c r="P1639" s="30"/>
      <c r="Q1639" s="30"/>
      <c r="R1639" s="30"/>
      <c r="S1639" s="30"/>
      <c r="T1639" s="30"/>
    </row>
    <row r="1640" spans="3:20" x14ac:dyDescent="0.3">
      <c r="C1640" s="30"/>
      <c r="D1640" s="30"/>
      <c r="E1640" s="30"/>
      <c r="F1640" s="30"/>
      <c r="G1640" s="43"/>
      <c r="H1640" s="43"/>
      <c r="I1640" s="43"/>
      <c r="J1640" s="43"/>
      <c r="K1640" s="43"/>
      <c r="L1640" s="43"/>
      <c r="M1640" s="43"/>
      <c r="N1640" s="30"/>
      <c r="O1640" s="30"/>
      <c r="P1640" s="30"/>
      <c r="Q1640" s="30"/>
      <c r="R1640" s="30"/>
      <c r="S1640" s="30"/>
      <c r="T1640" s="30"/>
    </row>
    <row r="1641" spans="3:20" x14ac:dyDescent="0.3">
      <c r="C1641" s="30"/>
      <c r="D1641" s="30"/>
      <c r="E1641" s="30"/>
      <c r="F1641" s="30"/>
      <c r="G1641" s="43"/>
      <c r="H1641" s="43"/>
      <c r="I1641" s="43"/>
      <c r="J1641" s="43"/>
      <c r="K1641" s="43"/>
      <c r="L1641" s="43"/>
      <c r="M1641" s="43"/>
      <c r="N1641" s="30"/>
      <c r="O1641" s="30"/>
      <c r="P1641" s="30"/>
      <c r="Q1641" s="30"/>
      <c r="R1641" s="30"/>
      <c r="S1641" s="30"/>
      <c r="T1641" s="30"/>
    </row>
    <row r="1642" spans="3:20" x14ac:dyDescent="0.3">
      <c r="C1642" s="30"/>
      <c r="D1642" s="30"/>
      <c r="E1642" s="30"/>
      <c r="F1642" s="30"/>
      <c r="G1642" s="43"/>
      <c r="H1642" s="43"/>
      <c r="I1642" s="43"/>
      <c r="J1642" s="43"/>
      <c r="K1642" s="43"/>
      <c r="L1642" s="43"/>
      <c r="M1642" s="43"/>
      <c r="N1642" s="30"/>
      <c r="O1642" s="30"/>
      <c r="P1642" s="30"/>
      <c r="Q1642" s="30"/>
      <c r="R1642" s="30"/>
      <c r="S1642" s="30"/>
      <c r="T1642" s="30"/>
    </row>
    <row r="1643" spans="3:20" x14ac:dyDescent="0.3">
      <c r="C1643" s="30"/>
      <c r="D1643" s="30"/>
      <c r="E1643" s="30"/>
      <c r="F1643" s="30"/>
      <c r="G1643" s="43"/>
      <c r="H1643" s="43"/>
      <c r="I1643" s="43"/>
      <c r="J1643" s="43"/>
      <c r="K1643" s="43"/>
      <c r="L1643" s="43"/>
      <c r="M1643" s="43"/>
      <c r="N1643" s="30"/>
      <c r="O1643" s="30"/>
      <c r="P1643" s="30"/>
      <c r="Q1643" s="30"/>
      <c r="R1643" s="30"/>
      <c r="S1643" s="30"/>
      <c r="T1643" s="30"/>
    </row>
    <row r="1644" spans="3:20" x14ac:dyDescent="0.3">
      <c r="C1644" s="30"/>
      <c r="D1644" s="30"/>
      <c r="E1644" s="30"/>
      <c r="F1644" s="30"/>
      <c r="G1644" s="43"/>
      <c r="H1644" s="43"/>
      <c r="I1644" s="43"/>
      <c r="J1644" s="43"/>
      <c r="K1644" s="43"/>
      <c r="L1644" s="43"/>
      <c r="M1644" s="43"/>
      <c r="N1644" s="30"/>
      <c r="O1644" s="30"/>
      <c r="P1644" s="30"/>
      <c r="Q1644" s="30"/>
      <c r="R1644" s="30"/>
      <c r="S1644" s="30"/>
      <c r="T1644" s="30"/>
    </row>
    <row r="1645" spans="3:20" x14ac:dyDescent="0.3">
      <c r="C1645" s="30"/>
      <c r="D1645" s="30"/>
      <c r="E1645" s="30"/>
      <c r="F1645" s="30"/>
      <c r="G1645" s="43"/>
      <c r="H1645" s="43"/>
      <c r="I1645" s="43"/>
      <c r="J1645" s="43"/>
      <c r="K1645" s="43"/>
      <c r="L1645" s="43"/>
      <c r="M1645" s="43"/>
      <c r="N1645" s="30"/>
      <c r="O1645" s="30"/>
      <c r="P1645" s="30"/>
      <c r="Q1645" s="30"/>
      <c r="R1645" s="30"/>
      <c r="S1645" s="30"/>
      <c r="T1645" s="30"/>
    </row>
    <row r="1646" spans="3:20" x14ac:dyDescent="0.3">
      <c r="C1646" s="30"/>
      <c r="D1646" s="30"/>
      <c r="E1646" s="30"/>
      <c r="F1646" s="30"/>
      <c r="G1646" s="43"/>
      <c r="H1646" s="43"/>
      <c r="I1646" s="43"/>
      <c r="J1646" s="43"/>
      <c r="K1646" s="43"/>
      <c r="L1646" s="43"/>
      <c r="M1646" s="43"/>
      <c r="N1646" s="30"/>
      <c r="O1646" s="30"/>
      <c r="P1646" s="30"/>
      <c r="Q1646" s="30"/>
      <c r="R1646" s="30"/>
      <c r="S1646" s="30"/>
      <c r="T1646" s="30"/>
    </row>
    <row r="1647" spans="3:20" x14ac:dyDescent="0.3">
      <c r="C1647" s="30"/>
      <c r="D1647" s="30"/>
      <c r="E1647" s="30"/>
      <c r="F1647" s="30"/>
      <c r="G1647" s="43"/>
      <c r="H1647" s="43"/>
      <c r="I1647" s="43"/>
      <c r="J1647" s="43"/>
      <c r="K1647" s="43"/>
      <c r="L1647" s="43"/>
      <c r="M1647" s="43"/>
      <c r="N1647" s="30"/>
      <c r="O1647" s="30"/>
      <c r="P1647" s="30"/>
      <c r="Q1647" s="30"/>
      <c r="R1647" s="30"/>
      <c r="S1647" s="30"/>
      <c r="T1647" s="30"/>
    </row>
    <row r="1648" spans="3:20" x14ac:dyDescent="0.3">
      <c r="C1648" s="30"/>
      <c r="D1648" s="30"/>
      <c r="E1648" s="30"/>
      <c r="F1648" s="30"/>
      <c r="G1648" s="43"/>
      <c r="H1648" s="43"/>
      <c r="I1648" s="43"/>
      <c r="J1648" s="43"/>
      <c r="K1648" s="43"/>
      <c r="L1648" s="43"/>
      <c r="M1648" s="43"/>
      <c r="N1648" s="30"/>
      <c r="O1648" s="30"/>
      <c r="P1648" s="30"/>
      <c r="Q1648" s="30"/>
      <c r="R1648" s="30"/>
      <c r="S1648" s="30"/>
      <c r="T1648" s="30"/>
    </row>
    <row r="1649" spans="3:20" x14ac:dyDescent="0.3">
      <c r="C1649" s="30"/>
      <c r="D1649" s="30"/>
      <c r="E1649" s="30"/>
      <c r="F1649" s="30"/>
      <c r="G1649" s="43"/>
      <c r="H1649" s="43"/>
      <c r="I1649" s="43"/>
      <c r="J1649" s="43"/>
      <c r="K1649" s="43"/>
      <c r="L1649" s="43"/>
      <c r="M1649" s="43"/>
      <c r="N1649" s="30"/>
      <c r="O1649" s="30"/>
      <c r="P1649" s="30"/>
      <c r="Q1649" s="30"/>
      <c r="R1649" s="30"/>
      <c r="S1649" s="30"/>
      <c r="T1649" s="30"/>
    </row>
    <row r="1650" spans="3:20" x14ac:dyDescent="0.3">
      <c r="C1650" s="30"/>
      <c r="D1650" s="30"/>
      <c r="E1650" s="30"/>
      <c r="F1650" s="30"/>
      <c r="G1650" s="43"/>
      <c r="H1650" s="43"/>
      <c r="I1650" s="43"/>
      <c r="J1650" s="43"/>
      <c r="K1650" s="43"/>
      <c r="L1650" s="43"/>
      <c r="M1650" s="43"/>
      <c r="N1650" s="30"/>
      <c r="O1650" s="30"/>
      <c r="P1650" s="30"/>
      <c r="Q1650" s="30"/>
      <c r="R1650" s="30"/>
      <c r="S1650" s="30"/>
      <c r="T1650" s="30"/>
    </row>
    <row r="1651" spans="3:20" x14ac:dyDescent="0.3">
      <c r="C1651" s="30"/>
      <c r="D1651" s="30"/>
      <c r="E1651" s="30"/>
      <c r="F1651" s="30"/>
      <c r="G1651" s="43"/>
      <c r="H1651" s="43"/>
      <c r="I1651" s="43"/>
      <c r="J1651" s="43"/>
      <c r="K1651" s="43"/>
      <c r="L1651" s="43"/>
      <c r="M1651" s="43"/>
      <c r="N1651" s="30"/>
      <c r="O1651" s="30"/>
      <c r="P1651" s="30"/>
      <c r="Q1651" s="30"/>
      <c r="R1651" s="30"/>
      <c r="S1651" s="30"/>
      <c r="T1651" s="30"/>
    </row>
    <row r="1652" spans="3:20" x14ac:dyDescent="0.3">
      <c r="C1652" s="30"/>
      <c r="D1652" s="30"/>
      <c r="E1652" s="30"/>
      <c r="F1652" s="30"/>
      <c r="G1652" s="43"/>
      <c r="H1652" s="43"/>
      <c r="I1652" s="43"/>
      <c r="J1652" s="43"/>
      <c r="K1652" s="43"/>
      <c r="L1652" s="43"/>
      <c r="M1652" s="43"/>
      <c r="N1652" s="30"/>
      <c r="O1652" s="30"/>
      <c r="P1652" s="30"/>
      <c r="Q1652" s="30"/>
      <c r="R1652" s="30"/>
      <c r="S1652" s="30"/>
      <c r="T1652" s="30"/>
    </row>
    <row r="1653" spans="3:20" x14ac:dyDescent="0.3">
      <c r="C1653" s="30"/>
      <c r="D1653" s="30"/>
      <c r="E1653" s="30"/>
      <c r="F1653" s="30"/>
      <c r="G1653" s="43"/>
      <c r="H1653" s="43"/>
      <c r="I1653" s="43"/>
      <c r="J1653" s="43"/>
      <c r="K1653" s="43"/>
      <c r="L1653" s="43"/>
      <c r="M1653" s="43"/>
      <c r="N1653" s="30"/>
      <c r="O1653" s="30"/>
      <c r="P1653" s="30"/>
      <c r="Q1653" s="30"/>
      <c r="R1653" s="30"/>
      <c r="S1653" s="30"/>
      <c r="T1653" s="30"/>
    </row>
    <row r="1654" spans="3:20" x14ac:dyDescent="0.3">
      <c r="C1654" s="30"/>
      <c r="D1654" s="30"/>
      <c r="E1654" s="30"/>
      <c r="F1654" s="30"/>
      <c r="G1654" s="43"/>
      <c r="H1654" s="43"/>
      <c r="I1654" s="43"/>
      <c r="J1654" s="43"/>
      <c r="K1654" s="43"/>
      <c r="L1654" s="43"/>
      <c r="M1654" s="43"/>
      <c r="N1654" s="30"/>
      <c r="O1654" s="30"/>
      <c r="P1654" s="30"/>
      <c r="Q1654" s="30"/>
      <c r="R1654" s="30"/>
      <c r="S1654" s="30"/>
      <c r="T1654" s="30"/>
    </row>
    <row r="1655" spans="3:20" x14ac:dyDescent="0.3">
      <c r="C1655" s="30"/>
      <c r="D1655" s="30"/>
      <c r="E1655" s="30"/>
      <c r="F1655" s="30"/>
      <c r="G1655" s="43"/>
      <c r="H1655" s="43"/>
      <c r="I1655" s="43"/>
      <c r="J1655" s="43"/>
      <c r="K1655" s="43"/>
      <c r="L1655" s="43"/>
      <c r="M1655" s="43"/>
      <c r="N1655" s="30"/>
      <c r="O1655" s="30"/>
      <c r="P1655" s="30"/>
      <c r="Q1655" s="30"/>
      <c r="R1655" s="30"/>
      <c r="S1655" s="30"/>
      <c r="T1655" s="30"/>
    </row>
    <row r="1656" spans="3:20" x14ac:dyDescent="0.3">
      <c r="C1656" s="30"/>
      <c r="D1656" s="30"/>
      <c r="E1656" s="30"/>
      <c r="F1656" s="30"/>
      <c r="G1656" s="43"/>
      <c r="H1656" s="43"/>
      <c r="I1656" s="43"/>
      <c r="J1656" s="43"/>
      <c r="K1656" s="43"/>
      <c r="L1656" s="43"/>
      <c r="M1656" s="43"/>
      <c r="N1656" s="30"/>
      <c r="O1656" s="30"/>
      <c r="P1656" s="30"/>
      <c r="Q1656" s="30"/>
      <c r="R1656" s="30"/>
      <c r="S1656" s="30"/>
      <c r="T1656" s="30"/>
    </row>
    <row r="1657" spans="3:20" x14ac:dyDescent="0.3">
      <c r="C1657" s="30"/>
      <c r="D1657" s="30"/>
      <c r="E1657" s="30"/>
      <c r="F1657" s="30"/>
      <c r="G1657" s="43"/>
      <c r="H1657" s="43"/>
      <c r="I1657" s="43"/>
      <c r="J1657" s="43"/>
      <c r="K1657" s="43"/>
      <c r="L1657" s="43"/>
      <c r="M1657" s="43"/>
      <c r="N1657" s="30"/>
      <c r="O1657" s="30"/>
      <c r="P1657" s="30"/>
      <c r="Q1657" s="30"/>
      <c r="R1657" s="30"/>
      <c r="S1657" s="30"/>
      <c r="T1657" s="30"/>
    </row>
    <row r="1658" spans="3:20" x14ac:dyDescent="0.3">
      <c r="C1658" s="30"/>
      <c r="D1658" s="30"/>
      <c r="E1658" s="30"/>
      <c r="F1658" s="30"/>
      <c r="G1658" s="43"/>
      <c r="H1658" s="43"/>
      <c r="I1658" s="43"/>
      <c r="J1658" s="43"/>
      <c r="K1658" s="43"/>
      <c r="L1658" s="43"/>
      <c r="M1658" s="43"/>
      <c r="N1658" s="30"/>
      <c r="O1658" s="30"/>
      <c r="P1658" s="30"/>
      <c r="Q1658" s="30"/>
      <c r="R1658" s="30"/>
      <c r="S1658" s="30"/>
      <c r="T1658" s="30"/>
    </row>
    <row r="1659" spans="3:20" x14ac:dyDescent="0.3">
      <c r="C1659" s="30"/>
      <c r="D1659" s="30"/>
      <c r="E1659" s="30"/>
      <c r="F1659" s="30"/>
      <c r="G1659" s="43"/>
      <c r="H1659" s="43"/>
      <c r="I1659" s="43"/>
      <c r="J1659" s="43"/>
      <c r="K1659" s="43"/>
      <c r="L1659" s="43"/>
      <c r="M1659" s="43"/>
      <c r="N1659" s="30"/>
      <c r="O1659" s="30"/>
      <c r="P1659" s="30"/>
      <c r="Q1659" s="30"/>
      <c r="R1659" s="30"/>
      <c r="S1659" s="30"/>
      <c r="T1659" s="30"/>
    </row>
    <row r="1660" spans="3:20" x14ac:dyDescent="0.3">
      <c r="C1660" s="30"/>
      <c r="D1660" s="30"/>
      <c r="E1660" s="30"/>
      <c r="F1660" s="30"/>
      <c r="G1660" s="43"/>
      <c r="H1660" s="43"/>
      <c r="I1660" s="43"/>
      <c r="J1660" s="43"/>
      <c r="K1660" s="43"/>
      <c r="L1660" s="43"/>
      <c r="M1660" s="43"/>
      <c r="N1660" s="30"/>
      <c r="O1660" s="30"/>
      <c r="P1660" s="30"/>
      <c r="Q1660" s="30"/>
      <c r="R1660" s="30"/>
      <c r="S1660" s="30"/>
      <c r="T1660" s="30"/>
    </row>
    <row r="1661" spans="3:20" x14ac:dyDescent="0.3">
      <c r="C1661" s="30"/>
      <c r="D1661" s="30"/>
      <c r="E1661" s="30"/>
      <c r="F1661" s="30"/>
      <c r="G1661" s="43"/>
      <c r="H1661" s="43"/>
      <c r="I1661" s="43"/>
      <c r="J1661" s="43"/>
      <c r="K1661" s="43"/>
      <c r="L1661" s="43"/>
      <c r="M1661" s="43"/>
      <c r="N1661" s="30"/>
      <c r="O1661" s="30"/>
      <c r="P1661" s="30"/>
      <c r="Q1661" s="30"/>
      <c r="R1661" s="30"/>
      <c r="S1661" s="30"/>
      <c r="T1661" s="30"/>
    </row>
    <row r="1662" spans="3:20" x14ac:dyDescent="0.3">
      <c r="C1662" s="30"/>
      <c r="D1662" s="30"/>
      <c r="E1662" s="30"/>
      <c r="F1662" s="30"/>
      <c r="G1662" s="43"/>
      <c r="H1662" s="43"/>
      <c r="I1662" s="43"/>
      <c r="J1662" s="43"/>
      <c r="K1662" s="43"/>
      <c r="L1662" s="43"/>
      <c r="M1662" s="43"/>
      <c r="N1662" s="30"/>
      <c r="O1662" s="30"/>
      <c r="P1662" s="30"/>
      <c r="Q1662" s="30"/>
      <c r="R1662" s="30"/>
      <c r="S1662" s="30"/>
      <c r="T1662" s="30"/>
    </row>
    <row r="1663" spans="3:20" x14ac:dyDescent="0.3">
      <c r="C1663" s="30"/>
      <c r="D1663" s="30"/>
      <c r="E1663" s="30"/>
      <c r="F1663" s="30"/>
      <c r="G1663" s="43"/>
      <c r="H1663" s="43"/>
      <c r="I1663" s="43"/>
      <c r="J1663" s="43"/>
      <c r="K1663" s="43"/>
      <c r="L1663" s="43"/>
      <c r="M1663" s="43"/>
      <c r="N1663" s="30"/>
      <c r="O1663" s="30"/>
      <c r="P1663" s="30"/>
      <c r="Q1663" s="30"/>
      <c r="R1663" s="30"/>
      <c r="S1663" s="30"/>
      <c r="T1663" s="30"/>
    </row>
    <row r="1664" spans="3:20" x14ac:dyDescent="0.3">
      <c r="C1664" s="30"/>
      <c r="D1664" s="30"/>
      <c r="E1664" s="30"/>
      <c r="F1664" s="30"/>
      <c r="G1664" s="43"/>
      <c r="H1664" s="43"/>
      <c r="I1664" s="43"/>
      <c r="J1664" s="43"/>
      <c r="K1664" s="43"/>
      <c r="L1664" s="43"/>
      <c r="M1664" s="43"/>
      <c r="N1664" s="30"/>
      <c r="O1664" s="30"/>
      <c r="P1664" s="30"/>
      <c r="Q1664" s="30"/>
      <c r="R1664" s="30"/>
      <c r="S1664" s="30"/>
      <c r="T1664" s="30"/>
    </row>
    <row r="1665" spans="3:20" x14ac:dyDescent="0.3">
      <c r="C1665" s="30"/>
      <c r="D1665" s="30"/>
      <c r="E1665" s="30"/>
      <c r="F1665" s="30"/>
      <c r="G1665" s="43"/>
      <c r="H1665" s="43"/>
      <c r="I1665" s="43"/>
      <c r="J1665" s="43"/>
      <c r="K1665" s="43"/>
      <c r="L1665" s="43"/>
      <c r="M1665" s="43"/>
      <c r="N1665" s="30"/>
      <c r="O1665" s="30"/>
      <c r="P1665" s="30"/>
      <c r="Q1665" s="30"/>
      <c r="R1665" s="30"/>
      <c r="S1665" s="30"/>
      <c r="T1665" s="30"/>
    </row>
    <row r="1666" spans="3:20" x14ac:dyDescent="0.3">
      <c r="C1666" s="30"/>
      <c r="D1666" s="30"/>
      <c r="E1666" s="30"/>
      <c r="F1666" s="30"/>
      <c r="G1666" s="43"/>
      <c r="H1666" s="43"/>
      <c r="I1666" s="43"/>
      <c r="J1666" s="43"/>
      <c r="K1666" s="43"/>
      <c r="L1666" s="43"/>
      <c r="M1666" s="43"/>
      <c r="N1666" s="30"/>
      <c r="O1666" s="30"/>
      <c r="P1666" s="30"/>
      <c r="Q1666" s="30"/>
      <c r="R1666" s="30"/>
      <c r="S1666" s="30"/>
      <c r="T1666" s="30"/>
    </row>
    <row r="1667" spans="3:20" x14ac:dyDescent="0.3">
      <c r="C1667" s="30"/>
      <c r="D1667" s="30"/>
      <c r="E1667" s="30"/>
      <c r="F1667" s="30"/>
      <c r="G1667" s="43"/>
      <c r="H1667" s="43"/>
      <c r="I1667" s="43"/>
      <c r="J1667" s="43"/>
      <c r="K1667" s="43"/>
      <c r="L1667" s="43"/>
      <c r="M1667" s="43"/>
      <c r="N1667" s="30"/>
      <c r="O1667" s="30"/>
      <c r="P1667" s="30"/>
      <c r="Q1667" s="30"/>
      <c r="R1667" s="30"/>
      <c r="S1667" s="30"/>
      <c r="T1667" s="30"/>
    </row>
    <row r="1668" spans="3:20" x14ac:dyDescent="0.3">
      <c r="C1668" s="30"/>
      <c r="D1668" s="30"/>
      <c r="E1668" s="30"/>
      <c r="F1668" s="30"/>
      <c r="G1668" s="43"/>
      <c r="H1668" s="43"/>
      <c r="I1668" s="43"/>
      <c r="J1668" s="43"/>
      <c r="K1668" s="43"/>
      <c r="L1668" s="43"/>
      <c r="M1668" s="43"/>
      <c r="N1668" s="30"/>
      <c r="O1668" s="30"/>
      <c r="P1668" s="30"/>
      <c r="Q1668" s="30"/>
      <c r="R1668" s="30"/>
      <c r="S1668" s="30"/>
      <c r="T1668" s="30"/>
    </row>
    <row r="1669" spans="3:20" x14ac:dyDescent="0.3">
      <c r="C1669" s="30"/>
      <c r="D1669" s="30"/>
      <c r="E1669" s="30"/>
      <c r="F1669" s="30"/>
      <c r="G1669" s="43"/>
      <c r="H1669" s="43"/>
      <c r="I1669" s="43"/>
      <c r="J1669" s="43"/>
      <c r="K1669" s="43"/>
      <c r="L1669" s="43"/>
      <c r="M1669" s="43"/>
      <c r="N1669" s="30"/>
      <c r="O1669" s="30"/>
      <c r="P1669" s="30"/>
      <c r="Q1669" s="30"/>
      <c r="R1669" s="30"/>
      <c r="S1669" s="30"/>
      <c r="T1669" s="30"/>
    </row>
    <row r="1670" spans="3:20" x14ac:dyDescent="0.3">
      <c r="C1670" s="30"/>
      <c r="D1670" s="30"/>
      <c r="E1670" s="30"/>
      <c r="F1670" s="30"/>
      <c r="G1670" s="43"/>
      <c r="H1670" s="43"/>
      <c r="I1670" s="43"/>
      <c r="J1670" s="43"/>
      <c r="K1670" s="43"/>
      <c r="L1670" s="43"/>
      <c r="M1670" s="43"/>
      <c r="N1670" s="30"/>
      <c r="O1670" s="30"/>
      <c r="P1670" s="30"/>
      <c r="Q1670" s="30"/>
      <c r="R1670" s="30"/>
      <c r="S1670" s="30"/>
      <c r="T1670" s="30"/>
    </row>
    <row r="1671" spans="3:20" x14ac:dyDescent="0.3">
      <c r="C1671" s="30"/>
      <c r="D1671" s="30"/>
      <c r="E1671" s="30"/>
      <c r="F1671" s="30"/>
      <c r="G1671" s="43"/>
      <c r="H1671" s="43"/>
      <c r="I1671" s="43"/>
      <c r="J1671" s="43"/>
      <c r="K1671" s="43"/>
      <c r="L1671" s="43"/>
      <c r="M1671" s="43"/>
      <c r="N1671" s="30"/>
      <c r="O1671" s="30"/>
      <c r="P1671" s="30"/>
      <c r="Q1671" s="30"/>
      <c r="R1671" s="30"/>
      <c r="S1671" s="30"/>
      <c r="T1671" s="30"/>
    </row>
    <row r="1672" spans="3:20" x14ac:dyDescent="0.3">
      <c r="C1672" s="30"/>
      <c r="D1672" s="30"/>
      <c r="E1672" s="30"/>
      <c r="F1672" s="30"/>
      <c r="G1672" s="43"/>
      <c r="H1672" s="43"/>
      <c r="I1672" s="43"/>
      <c r="J1672" s="43"/>
      <c r="K1672" s="43"/>
      <c r="L1672" s="43"/>
      <c r="M1672" s="43"/>
      <c r="N1672" s="30"/>
      <c r="O1672" s="30"/>
      <c r="P1672" s="30"/>
      <c r="Q1672" s="30"/>
      <c r="R1672" s="30"/>
      <c r="S1672" s="30"/>
      <c r="T1672" s="30"/>
    </row>
    <row r="1673" spans="3:20" x14ac:dyDescent="0.3">
      <c r="C1673" s="30"/>
      <c r="D1673" s="30"/>
      <c r="E1673" s="30"/>
      <c r="F1673" s="30"/>
      <c r="G1673" s="43"/>
      <c r="H1673" s="43"/>
      <c r="I1673" s="43"/>
      <c r="J1673" s="43"/>
      <c r="K1673" s="43"/>
      <c r="L1673" s="43"/>
      <c r="M1673" s="43"/>
      <c r="N1673" s="30"/>
      <c r="O1673" s="30"/>
      <c r="P1673" s="30"/>
      <c r="Q1673" s="30"/>
      <c r="R1673" s="30"/>
      <c r="S1673" s="30"/>
      <c r="T1673" s="30"/>
    </row>
    <row r="1674" spans="3:20" x14ac:dyDescent="0.3">
      <c r="C1674" s="30"/>
      <c r="D1674" s="30"/>
      <c r="E1674" s="30"/>
      <c r="F1674" s="30"/>
      <c r="G1674" s="43"/>
      <c r="H1674" s="43"/>
      <c r="I1674" s="43"/>
      <c r="J1674" s="43"/>
      <c r="K1674" s="43"/>
      <c r="L1674" s="43"/>
      <c r="M1674" s="43"/>
      <c r="N1674" s="30"/>
      <c r="O1674" s="30"/>
      <c r="P1674" s="30"/>
      <c r="Q1674" s="30"/>
      <c r="R1674" s="30"/>
      <c r="S1674" s="30"/>
      <c r="T1674" s="30"/>
    </row>
    <row r="1675" spans="3:20" x14ac:dyDescent="0.3">
      <c r="C1675" s="30"/>
      <c r="D1675" s="30"/>
      <c r="E1675" s="30"/>
      <c r="F1675" s="30"/>
      <c r="G1675" s="43"/>
      <c r="H1675" s="43"/>
      <c r="I1675" s="43"/>
      <c r="J1675" s="43"/>
      <c r="K1675" s="43"/>
      <c r="L1675" s="43"/>
      <c r="M1675" s="43"/>
      <c r="N1675" s="30"/>
      <c r="O1675" s="30"/>
      <c r="P1675" s="30"/>
      <c r="Q1675" s="30"/>
      <c r="R1675" s="30"/>
      <c r="S1675" s="30"/>
      <c r="T1675" s="30"/>
    </row>
    <row r="1676" spans="3:20" x14ac:dyDescent="0.3">
      <c r="C1676" s="30"/>
      <c r="D1676" s="30"/>
      <c r="E1676" s="30"/>
      <c r="F1676" s="30"/>
      <c r="G1676" s="43"/>
      <c r="H1676" s="43"/>
      <c r="I1676" s="43"/>
      <c r="J1676" s="43"/>
      <c r="K1676" s="43"/>
      <c r="L1676" s="43"/>
      <c r="M1676" s="43"/>
      <c r="N1676" s="30"/>
      <c r="O1676" s="30"/>
      <c r="P1676" s="30"/>
      <c r="Q1676" s="30"/>
      <c r="R1676" s="30"/>
      <c r="S1676" s="30"/>
      <c r="T1676" s="30"/>
    </row>
    <row r="1677" spans="3:20" x14ac:dyDescent="0.3">
      <c r="C1677" s="30"/>
      <c r="D1677" s="30"/>
      <c r="E1677" s="30"/>
      <c r="F1677" s="30"/>
      <c r="G1677" s="43"/>
      <c r="H1677" s="43"/>
      <c r="I1677" s="43"/>
      <c r="J1677" s="43"/>
      <c r="K1677" s="43"/>
      <c r="L1677" s="43"/>
      <c r="M1677" s="43"/>
      <c r="N1677" s="30"/>
      <c r="O1677" s="30"/>
      <c r="P1677" s="30"/>
      <c r="Q1677" s="30"/>
      <c r="R1677" s="30"/>
      <c r="S1677" s="30"/>
      <c r="T1677" s="30"/>
    </row>
    <row r="1678" spans="3:20" x14ac:dyDescent="0.3">
      <c r="C1678" s="30"/>
      <c r="D1678" s="30"/>
      <c r="E1678" s="30"/>
      <c r="F1678" s="30"/>
      <c r="G1678" s="43"/>
      <c r="H1678" s="43"/>
      <c r="I1678" s="43"/>
      <c r="J1678" s="43"/>
      <c r="K1678" s="43"/>
      <c r="L1678" s="43"/>
      <c r="M1678" s="43"/>
      <c r="N1678" s="30"/>
      <c r="O1678" s="30"/>
      <c r="P1678" s="30"/>
      <c r="Q1678" s="30"/>
      <c r="R1678" s="30"/>
      <c r="S1678" s="30"/>
      <c r="T1678" s="30"/>
    </row>
    <row r="1679" spans="3:20" x14ac:dyDescent="0.3">
      <c r="C1679" s="30"/>
      <c r="D1679" s="30"/>
      <c r="E1679" s="30"/>
      <c r="F1679" s="30"/>
      <c r="G1679" s="43"/>
      <c r="H1679" s="43"/>
      <c r="I1679" s="43"/>
      <c r="J1679" s="43"/>
      <c r="K1679" s="43"/>
      <c r="L1679" s="43"/>
      <c r="M1679" s="43"/>
      <c r="N1679" s="30"/>
      <c r="O1679" s="30"/>
      <c r="P1679" s="30"/>
      <c r="Q1679" s="30"/>
      <c r="R1679" s="30"/>
      <c r="S1679" s="30"/>
      <c r="T1679" s="30"/>
    </row>
    <row r="1680" spans="3:20" x14ac:dyDescent="0.3">
      <c r="C1680" s="30"/>
      <c r="D1680" s="30"/>
      <c r="E1680" s="30"/>
      <c r="F1680" s="30"/>
      <c r="G1680" s="43"/>
      <c r="H1680" s="43"/>
      <c r="I1680" s="43"/>
      <c r="J1680" s="43"/>
      <c r="K1680" s="43"/>
      <c r="L1680" s="43"/>
      <c r="M1680" s="43"/>
      <c r="N1680" s="30"/>
      <c r="O1680" s="30"/>
      <c r="P1680" s="30"/>
      <c r="Q1680" s="30"/>
      <c r="R1680" s="30"/>
      <c r="S1680" s="30"/>
      <c r="T1680" s="30"/>
    </row>
    <row r="1681" spans="3:20" x14ac:dyDescent="0.3">
      <c r="C1681" s="30"/>
      <c r="D1681" s="30"/>
      <c r="E1681" s="30"/>
      <c r="F1681" s="30"/>
      <c r="G1681" s="43"/>
      <c r="H1681" s="43"/>
      <c r="I1681" s="43"/>
      <c r="J1681" s="43"/>
      <c r="K1681" s="43"/>
      <c r="L1681" s="43"/>
      <c r="M1681" s="43"/>
      <c r="N1681" s="30"/>
      <c r="O1681" s="30"/>
      <c r="P1681" s="30"/>
      <c r="Q1681" s="30"/>
      <c r="R1681" s="30"/>
      <c r="S1681" s="30"/>
      <c r="T1681" s="30"/>
    </row>
    <row r="1682" spans="3:20" x14ac:dyDescent="0.3">
      <c r="C1682" s="30"/>
      <c r="D1682" s="30"/>
      <c r="E1682" s="30"/>
      <c r="F1682" s="30"/>
      <c r="G1682" s="43"/>
      <c r="H1682" s="43"/>
      <c r="I1682" s="43"/>
      <c r="J1682" s="43"/>
      <c r="K1682" s="43"/>
      <c r="L1682" s="43"/>
      <c r="M1682" s="43"/>
      <c r="N1682" s="30"/>
      <c r="O1682" s="30"/>
      <c r="P1682" s="30"/>
      <c r="Q1682" s="30"/>
      <c r="R1682" s="30"/>
      <c r="S1682" s="30"/>
      <c r="T1682" s="30"/>
    </row>
    <row r="1683" spans="3:20" x14ac:dyDescent="0.3">
      <c r="C1683" s="30"/>
      <c r="D1683" s="30"/>
      <c r="E1683" s="30"/>
      <c r="F1683" s="30"/>
      <c r="G1683" s="43"/>
      <c r="H1683" s="43"/>
      <c r="I1683" s="43"/>
      <c r="J1683" s="43"/>
      <c r="K1683" s="43"/>
      <c r="L1683" s="43"/>
      <c r="M1683" s="43"/>
      <c r="N1683" s="30"/>
      <c r="O1683" s="30"/>
      <c r="P1683" s="30"/>
      <c r="Q1683" s="30"/>
      <c r="R1683" s="30"/>
      <c r="S1683" s="30"/>
      <c r="T1683" s="30"/>
    </row>
    <row r="1684" spans="3:20" x14ac:dyDescent="0.3">
      <c r="C1684" s="30"/>
      <c r="D1684" s="30"/>
      <c r="E1684" s="30"/>
      <c r="F1684" s="30"/>
      <c r="G1684" s="43"/>
      <c r="H1684" s="43"/>
      <c r="I1684" s="43"/>
      <c r="J1684" s="43"/>
      <c r="K1684" s="43"/>
      <c r="L1684" s="43"/>
      <c r="M1684" s="43"/>
      <c r="N1684" s="30"/>
      <c r="O1684" s="30"/>
      <c r="P1684" s="30"/>
      <c r="Q1684" s="30"/>
      <c r="R1684" s="30"/>
      <c r="S1684" s="30"/>
      <c r="T1684" s="30"/>
    </row>
    <row r="1685" spans="3:20" x14ac:dyDescent="0.3">
      <c r="C1685" s="30"/>
      <c r="D1685" s="30"/>
      <c r="E1685" s="30"/>
      <c r="F1685" s="30"/>
      <c r="G1685" s="43"/>
      <c r="H1685" s="43"/>
      <c r="I1685" s="43"/>
      <c r="J1685" s="43"/>
      <c r="K1685" s="43"/>
      <c r="L1685" s="43"/>
      <c r="M1685" s="43"/>
      <c r="N1685" s="30"/>
      <c r="O1685" s="30"/>
      <c r="P1685" s="30"/>
      <c r="Q1685" s="30"/>
      <c r="R1685" s="30"/>
      <c r="S1685" s="30"/>
      <c r="T1685" s="30"/>
    </row>
    <row r="1686" spans="3:20" x14ac:dyDescent="0.3">
      <c r="C1686" s="30"/>
      <c r="D1686" s="30"/>
      <c r="E1686" s="30"/>
      <c r="F1686" s="30"/>
      <c r="G1686" s="43"/>
      <c r="H1686" s="43"/>
      <c r="I1686" s="43"/>
      <c r="J1686" s="43"/>
      <c r="K1686" s="43"/>
      <c r="L1686" s="43"/>
      <c r="M1686" s="43"/>
      <c r="N1686" s="30"/>
      <c r="O1686" s="30"/>
      <c r="P1686" s="30"/>
      <c r="Q1686" s="30"/>
      <c r="R1686" s="30"/>
      <c r="S1686" s="30"/>
      <c r="T1686" s="30"/>
    </row>
    <row r="1687" spans="3:20" x14ac:dyDescent="0.3">
      <c r="C1687" s="30"/>
      <c r="D1687" s="30"/>
      <c r="E1687" s="30"/>
      <c r="F1687" s="30"/>
      <c r="G1687" s="43"/>
      <c r="H1687" s="43"/>
      <c r="I1687" s="43"/>
      <c r="J1687" s="43"/>
      <c r="K1687" s="43"/>
      <c r="L1687" s="43"/>
      <c r="M1687" s="43"/>
      <c r="N1687" s="30"/>
      <c r="O1687" s="30"/>
      <c r="P1687" s="30"/>
      <c r="Q1687" s="30"/>
      <c r="R1687" s="30"/>
      <c r="S1687" s="30"/>
      <c r="T1687" s="30"/>
    </row>
    <row r="1688" spans="3:20" x14ac:dyDescent="0.3">
      <c r="C1688" s="30"/>
      <c r="D1688" s="30"/>
      <c r="E1688" s="30"/>
      <c r="F1688" s="30"/>
      <c r="G1688" s="43"/>
      <c r="H1688" s="43"/>
      <c r="I1688" s="43"/>
      <c r="J1688" s="43"/>
      <c r="K1688" s="43"/>
      <c r="L1688" s="43"/>
      <c r="M1688" s="43"/>
      <c r="N1688" s="30"/>
      <c r="O1688" s="30"/>
      <c r="P1688" s="30"/>
      <c r="Q1688" s="30"/>
      <c r="R1688" s="30"/>
      <c r="S1688" s="30"/>
      <c r="T1688" s="30"/>
    </row>
    <row r="1689" spans="3:20" x14ac:dyDescent="0.3">
      <c r="C1689" s="30"/>
      <c r="D1689" s="30"/>
      <c r="E1689" s="30"/>
      <c r="F1689" s="30"/>
      <c r="G1689" s="43"/>
      <c r="H1689" s="43"/>
      <c r="I1689" s="43"/>
      <c r="J1689" s="43"/>
      <c r="K1689" s="43"/>
      <c r="L1689" s="43"/>
      <c r="M1689" s="43"/>
      <c r="N1689" s="30"/>
      <c r="O1689" s="30"/>
      <c r="P1689" s="30"/>
      <c r="Q1689" s="30"/>
      <c r="R1689" s="30"/>
      <c r="S1689" s="30"/>
      <c r="T1689" s="30"/>
    </row>
    <row r="1690" spans="3:20" x14ac:dyDescent="0.3">
      <c r="C1690" s="30"/>
      <c r="D1690" s="30"/>
      <c r="E1690" s="30"/>
      <c r="F1690" s="30"/>
      <c r="G1690" s="43"/>
      <c r="H1690" s="43"/>
      <c r="I1690" s="43"/>
      <c r="J1690" s="43"/>
      <c r="K1690" s="43"/>
      <c r="L1690" s="43"/>
      <c r="M1690" s="43"/>
      <c r="N1690" s="30"/>
      <c r="O1690" s="30"/>
      <c r="P1690" s="30"/>
      <c r="Q1690" s="30"/>
      <c r="R1690" s="30"/>
      <c r="S1690" s="30"/>
      <c r="T1690" s="30"/>
    </row>
    <row r="1691" spans="3:20" x14ac:dyDescent="0.3">
      <c r="C1691" s="30"/>
      <c r="D1691" s="30"/>
      <c r="E1691" s="30"/>
      <c r="F1691" s="30"/>
      <c r="G1691" s="43"/>
      <c r="H1691" s="43"/>
      <c r="I1691" s="43"/>
      <c r="J1691" s="43"/>
      <c r="K1691" s="43"/>
      <c r="L1691" s="43"/>
      <c r="M1691" s="43"/>
      <c r="N1691" s="30"/>
      <c r="O1691" s="30"/>
      <c r="P1691" s="30"/>
      <c r="Q1691" s="30"/>
      <c r="R1691" s="30"/>
      <c r="S1691" s="30"/>
      <c r="T1691" s="30"/>
    </row>
    <row r="1692" spans="3:20" x14ac:dyDescent="0.3">
      <c r="C1692" s="30"/>
      <c r="D1692" s="30"/>
      <c r="E1692" s="30"/>
      <c r="F1692" s="30"/>
      <c r="G1692" s="43"/>
      <c r="H1692" s="43"/>
      <c r="I1692" s="43"/>
      <c r="J1692" s="43"/>
      <c r="K1692" s="43"/>
      <c r="L1692" s="43"/>
      <c r="M1692" s="43"/>
      <c r="N1692" s="30"/>
      <c r="O1692" s="30"/>
      <c r="P1692" s="30"/>
      <c r="Q1692" s="30"/>
      <c r="R1692" s="30"/>
      <c r="S1692" s="30"/>
      <c r="T1692" s="30"/>
    </row>
    <row r="1693" spans="3:20" x14ac:dyDescent="0.3">
      <c r="C1693" s="30"/>
      <c r="D1693" s="30"/>
      <c r="E1693" s="30"/>
      <c r="F1693" s="30"/>
      <c r="G1693" s="43"/>
      <c r="H1693" s="43"/>
      <c r="I1693" s="43"/>
      <c r="J1693" s="43"/>
      <c r="K1693" s="43"/>
      <c r="L1693" s="43"/>
      <c r="M1693" s="43"/>
      <c r="N1693" s="30"/>
      <c r="O1693" s="30"/>
      <c r="P1693" s="30"/>
      <c r="Q1693" s="30"/>
      <c r="R1693" s="30"/>
      <c r="S1693" s="30"/>
      <c r="T1693" s="30"/>
    </row>
    <row r="1694" spans="3:20" x14ac:dyDescent="0.3">
      <c r="C1694" s="30"/>
      <c r="D1694" s="30"/>
      <c r="E1694" s="30"/>
      <c r="F1694" s="30"/>
      <c r="G1694" s="43"/>
      <c r="H1694" s="43"/>
      <c r="I1694" s="43"/>
      <c r="J1694" s="43"/>
      <c r="K1694" s="43"/>
      <c r="L1694" s="43"/>
      <c r="M1694" s="43"/>
      <c r="N1694" s="30"/>
      <c r="O1694" s="30"/>
      <c r="P1694" s="30"/>
      <c r="Q1694" s="30"/>
      <c r="R1694" s="30"/>
      <c r="S1694" s="30"/>
      <c r="T1694" s="30"/>
    </row>
    <row r="1695" spans="3:20" x14ac:dyDescent="0.3">
      <c r="C1695" s="30"/>
      <c r="D1695" s="30"/>
      <c r="E1695" s="30"/>
      <c r="F1695" s="30"/>
      <c r="G1695" s="43"/>
      <c r="H1695" s="43"/>
      <c r="I1695" s="43"/>
      <c r="J1695" s="43"/>
      <c r="K1695" s="43"/>
      <c r="L1695" s="43"/>
      <c r="M1695" s="43"/>
      <c r="N1695" s="30"/>
      <c r="O1695" s="30"/>
      <c r="P1695" s="30"/>
      <c r="Q1695" s="30"/>
      <c r="R1695" s="30"/>
      <c r="S1695" s="30"/>
      <c r="T1695" s="30"/>
    </row>
    <row r="1696" spans="3:20" x14ac:dyDescent="0.3">
      <c r="C1696" s="30"/>
      <c r="D1696" s="30"/>
      <c r="E1696" s="30"/>
      <c r="F1696" s="30"/>
      <c r="G1696" s="43"/>
      <c r="H1696" s="43"/>
      <c r="I1696" s="43"/>
      <c r="J1696" s="43"/>
      <c r="K1696" s="43"/>
      <c r="L1696" s="43"/>
      <c r="M1696" s="43"/>
      <c r="N1696" s="30"/>
      <c r="O1696" s="30"/>
      <c r="P1696" s="30"/>
      <c r="Q1696" s="30"/>
      <c r="R1696" s="30"/>
      <c r="S1696" s="30"/>
      <c r="T1696" s="30"/>
    </row>
    <row r="1697" spans="3:20" x14ac:dyDescent="0.3">
      <c r="C1697" s="30"/>
      <c r="D1697" s="30"/>
      <c r="E1697" s="30"/>
      <c r="F1697" s="30"/>
      <c r="G1697" s="43"/>
      <c r="H1697" s="43"/>
      <c r="I1697" s="43"/>
      <c r="J1697" s="43"/>
      <c r="K1697" s="43"/>
      <c r="L1697" s="43"/>
      <c r="M1697" s="43"/>
      <c r="N1697" s="30"/>
      <c r="O1697" s="30"/>
      <c r="P1697" s="30"/>
      <c r="Q1697" s="30"/>
      <c r="R1697" s="30"/>
      <c r="S1697" s="30"/>
      <c r="T1697" s="30"/>
    </row>
    <row r="1698" spans="3:20" x14ac:dyDescent="0.3">
      <c r="C1698" s="30"/>
      <c r="D1698" s="30"/>
      <c r="E1698" s="30"/>
      <c r="F1698" s="30"/>
      <c r="G1698" s="43"/>
      <c r="H1698" s="43"/>
      <c r="I1698" s="43"/>
      <c r="J1698" s="43"/>
      <c r="K1698" s="43"/>
      <c r="L1698" s="43"/>
      <c r="M1698" s="43"/>
      <c r="N1698" s="30"/>
      <c r="O1698" s="30"/>
      <c r="P1698" s="30"/>
      <c r="Q1698" s="30"/>
      <c r="R1698" s="30"/>
      <c r="S1698" s="30"/>
      <c r="T1698" s="30"/>
    </row>
    <row r="1699" spans="3:20" x14ac:dyDescent="0.3">
      <c r="C1699" s="30"/>
      <c r="D1699" s="30"/>
      <c r="E1699" s="30"/>
      <c r="F1699" s="30"/>
      <c r="G1699" s="43"/>
      <c r="H1699" s="43"/>
      <c r="I1699" s="43"/>
      <c r="J1699" s="43"/>
      <c r="K1699" s="43"/>
      <c r="L1699" s="43"/>
      <c r="M1699" s="43"/>
      <c r="N1699" s="30"/>
      <c r="O1699" s="30"/>
      <c r="P1699" s="30"/>
      <c r="Q1699" s="30"/>
      <c r="R1699" s="30"/>
      <c r="S1699" s="30"/>
      <c r="T1699" s="30"/>
    </row>
    <row r="1700" spans="3:20" x14ac:dyDescent="0.3">
      <c r="C1700" s="30"/>
      <c r="D1700" s="30"/>
      <c r="E1700" s="30"/>
      <c r="F1700" s="30"/>
      <c r="G1700" s="43"/>
      <c r="H1700" s="43"/>
      <c r="I1700" s="43"/>
      <c r="J1700" s="43"/>
      <c r="K1700" s="43"/>
      <c r="L1700" s="43"/>
      <c r="M1700" s="43"/>
      <c r="N1700" s="30"/>
      <c r="O1700" s="30"/>
      <c r="P1700" s="30"/>
      <c r="Q1700" s="30"/>
      <c r="R1700" s="30"/>
      <c r="S1700" s="30"/>
      <c r="T1700" s="30"/>
    </row>
    <row r="1701" spans="3:20" x14ac:dyDescent="0.3">
      <c r="C1701" s="30"/>
      <c r="D1701" s="30"/>
      <c r="E1701" s="30"/>
      <c r="F1701" s="30"/>
      <c r="G1701" s="43"/>
      <c r="H1701" s="43"/>
      <c r="I1701" s="43"/>
      <c r="J1701" s="43"/>
      <c r="K1701" s="43"/>
      <c r="L1701" s="43"/>
      <c r="M1701" s="43"/>
      <c r="N1701" s="30"/>
      <c r="O1701" s="30"/>
      <c r="P1701" s="30"/>
      <c r="Q1701" s="30"/>
      <c r="R1701" s="30"/>
      <c r="S1701" s="30"/>
      <c r="T1701" s="30"/>
    </row>
    <row r="1702" spans="3:20" x14ac:dyDescent="0.3">
      <c r="C1702" s="30"/>
      <c r="D1702" s="30"/>
      <c r="E1702" s="30"/>
      <c r="F1702" s="30"/>
      <c r="G1702" s="43"/>
      <c r="H1702" s="43"/>
      <c r="I1702" s="43"/>
      <c r="J1702" s="43"/>
      <c r="K1702" s="43"/>
      <c r="L1702" s="43"/>
      <c r="M1702" s="43"/>
      <c r="N1702" s="30"/>
      <c r="O1702" s="30"/>
      <c r="P1702" s="30"/>
      <c r="Q1702" s="30"/>
      <c r="R1702" s="30"/>
      <c r="S1702" s="30"/>
      <c r="T1702" s="30"/>
    </row>
    <row r="1703" spans="3:20" x14ac:dyDescent="0.3">
      <c r="C1703" s="30"/>
      <c r="D1703" s="30"/>
      <c r="E1703" s="30"/>
      <c r="F1703" s="30"/>
      <c r="G1703" s="43"/>
      <c r="H1703" s="43"/>
      <c r="I1703" s="43"/>
      <c r="J1703" s="43"/>
      <c r="K1703" s="43"/>
      <c r="L1703" s="43"/>
      <c r="M1703" s="43"/>
      <c r="N1703" s="30"/>
      <c r="O1703" s="30"/>
      <c r="P1703" s="30"/>
      <c r="Q1703" s="30"/>
      <c r="R1703" s="30"/>
      <c r="S1703" s="30"/>
      <c r="T1703" s="30"/>
    </row>
    <row r="1704" spans="3:20" x14ac:dyDescent="0.3">
      <c r="C1704" s="30"/>
      <c r="D1704" s="30"/>
      <c r="E1704" s="30"/>
      <c r="F1704" s="30"/>
      <c r="G1704" s="43"/>
      <c r="H1704" s="43"/>
      <c r="I1704" s="43"/>
      <c r="J1704" s="43"/>
      <c r="K1704" s="43"/>
      <c r="L1704" s="43"/>
      <c r="M1704" s="43"/>
      <c r="N1704" s="30"/>
      <c r="O1704" s="30"/>
      <c r="P1704" s="30"/>
      <c r="Q1704" s="30"/>
      <c r="R1704" s="30"/>
      <c r="S1704" s="30"/>
      <c r="T1704" s="30"/>
    </row>
    <row r="1705" spans="3:20" x14ac:dyDescent="0.3">
      <c r="C1705" s="30"/>
      <c r="D1705" s="30"/>
      <c r="E1705" s="30"/>
      <c r="F1705" s="30"/>
      <c r="G1705" s="43"/>
      <c r="H1705" s="43"/>
      <c r="I1705" s="43"/>
      <c r="J1705" s="43"/>
      <c r="K1705" s="43"/>
      <c r="L1705" s="43"/>
      <c r="M1705" s="43"/>
      <c r="N1705" s="30"/>
      <c r="O1705" s="30"/>
      <c r="P1705" s="30"/>
      <c r="Q1705" s="30"/>
      <c r="R1705" s="30"/>
      <c r="S1705" s="30"/>
      <c r="T1705" s="30"/>
    </row>
    <row r="1706" spans="3:20" x14ac:dyDescent="0.3">
      <c r="C1706" s="30"/>
      <c r="D1706" s="30"/>
      <c r="E1706" s="30"/>
      <c r="F1706" s="30"/>
      <c r="G1706" s="43"/>
      <c r="H1706" s="43"/>
      <c r="I1706" s="43"/>
      <c r="J1706" s="43"/>
      <c r="K1706" s="43"/>
      <c r="L1706" s="43"/>
      <c r="M1706" s="43"/>
      <c r="N1706" s="30"/>
      <c r="O1706" s="30"/>
      <c r="P1706" s="30"/>
      <c r="Q1706" s="30"/>
      <c r="R1706" s="30"/>
      <c r="S1706" s="30"/>
      <c r="T1706" s="30"/>
    </row>
    <row r="1707" spans="3:20" x14ac:dyDescent="0.3">
      <c r="C1707" s="30"/>
      <c r="D1707" s="30"/>
      <c r="E1707" s="30"/>
      <c r="F1707" s="30"/>
      <c r="G1707" s="43"/>
      <c r="H1707" s="43"/>
      <c r="I1707" s="43"/>
      <c r="J1707" s="43"/>
      <c r="K1707" s="43"/>
      <c r="L1707" s="43"/>
      <c r="M1707" s="43"/>
      <c r="N1707" s="30"/>
      <c r="O1707" s="30"/>
      <c r="P1707" s="30"/>
      <c r="Q1707" s="30"/>
      <c r="R1707" s="30"/>
      <c r="S1707" s="30"/>
      <c r="T1707" s="30"/>
    </row>
    <row r="1708" spans="3:20" x14ac:dyDescent="0.3">
      <c r="C1708" s="30"/>
      <c r="D1708" s="30"/>
      <c r="E1708" s="30"/>
      <c r="F1708" s="30"/>
      <c r="G1708" s="43"/>
      <c r="H1708" s="43"/>
      <c r="I1708" s="43"/>
      <c r="J1708" s="43"/>
      <c r="K1708" s="43"/>
      <c r="L1708" s="43"/>
      <c r="M1708" s="43"/>
      <c r="N1708" s="30"/>
      <c r="O1708" s="30"/>
      <c r="P1708" s="30"/>
      <c r="Q1708" s="30"/>
      <c r="R1708" s="30"/>
      <c r="S1708" s="30"/>
      <c r="T1708" s="30"/>
    </row>
    <row r="1709" spans="3:20" x14ac:dyDescent="0.3">
      <c r="C1709" s="30"/>
      <c r="D1709" s="30"/>
      <c r="E1709" s="30"/>
      <c r="F1709" s="30"/>
      <c r="G1709" s="43"/>
      <c r="H1709" s="43"/>
      <c r="I1709" s="43"/>
      <c r="J1709" s="43"/>
      <c r="K1709" s="43"/>
      <c r="L1709" s="43"/>
      <c r="M1709" s="43"/>
      <c r="N1709" s="30"/>
      <c r="O1709" s="30"/>
      <c r="P1709" s="30"/>
      <c r="Q1709" s="30"/>
      <c r="R1709" s="30"/>
      <c r="S1709" s="30"/>
      <c r="T1709" s="30"/>
    </row>
    <row r="1710" spans="3:20" x14ac:dyDescent="0.3">
      <c r="C1710" s="30"/>
      <c r="D1710" s="30"/>
      <c r="E1710" s="30"/>
      <c r="F1710" s="30"/>
      <c r="G1710" s="43"/>
      <c r="H1710" s="43"/>
      <c r="I1710" s="43"/>
      <c r="J1710" s="43"/>
      <c r="K1710" s="43"/>
      <c r="L1710" s="43"/>
      <c r="M1710" s="43"/>
      <c r="N1710" s="30"/>
      <c r="O1710" s="30"/>
      <c r="P1710" s="30"/>
      <c r="Q1710" s="30"/>
      <c r="R1710" s="30"/>
      <c r="S1710" s="30"/>
      <c r="T1710" s="30"/>
    </row>
    <row r="1711" spans="3:20" x14ac:dyDescent="0.3">
      <c r="C1711" s="30"/>
      <c r="D1711" s="30"/>
      <c r="E1711" s="30"/>
      <c r="F1711" s="30"/>
      <c r="G1711" s="43"/>
      <c r="H1711" s="43"/>
      <c r="I1711" s="43"/>
      <c r="J1711" s="43"/>
      <c r="K1711" s="43"/>
      <c r="L1711" s="43"/>
      <c r="M1711" s="43"/>
      <c r="N1711" s="30"/>
      <c r="O1711" s="30"/>
      <c r="P1711" s="30"/>
      <c r="Q1711" s="30"/>
      <c r="R1711" s="30"/>
      <c r="S1711" s="30"/>
      <c r="T1711" s="30"/>
    </row>
    <row r="1712" spans="3:20" x14ac:dyDescent="0.3">
      <c r="C1712" s="30"/>
      <c r="D1712" s="30"/>
      <c r="E1712" s="30"/>
      <c r="F1712" s="30"/>
      <c r="G1712" s="43"/>
      <c r="H1712" s="43"/>
      <c r="I1712" s="43"/>
      <c r="J1712" s="43"/>
      <c r="K1712" s="43"/>
      <c r="L1712" s="43"/>
      <c r="M1712" s="43"/>
      <c r="N1712" s="30"/>
      <c r="O1712" s="30"/>
      <c r="P1712" s="30"/>
      <c r="Q1712" s="30"/>
      <c r="R1712" s="30"/>
      <c r="S1712" s="30"/>
      <c r="T1712" s="30"/>
    </row>
    <row r="1713" spans="3:20" x14ac:dyDescent="0.3">
      <c r="C1713" s="30"/>
      <c r="D1713" s="30"/>
      <c r="E1713" s="30"/>
      <c r="F1713" s="30"/>
      <c r="G1713" s="43"/>
      <c r="H1713" s="43"/>
      <c r="I1713" s="43"/>
      <c r="J1713" s="43"/>
      <c r="K1713" s="43"/>
      <c r="L1713" s="43"/>
      <c r="M1713" s="43"/>
      <c r="N1713" s="30"/>
      <c r="O1713" s="30"/>
      <c r="P1713" s="30"/>
      <c r="Q1713" s="30"/>
      <c r="R1713" s="30"/>
      <c r="S1713" s="30"/>
      <c r="T1713" s="30"/>
    </row>
    <row r="1714" spans="3:20" x14ac:dyDescent="0.3">
      <c r="C1714" s="30"/>
      <c r="D1714" s="30"/>
      <c r="E1714" s="30"/>
      <c r="F1714" s="30"/>
      <c r="G1714" s="43"/>
      <c r="H1714" s="43"/>
      <c r="I1714" s="43"/>
      <c r="J1714" s="43"/>
      <c r="K1714" s="43"/>
      <c r="L1714" s="43"/>
      <c r="M1714" s="43"/>
      <c r="N1714" s="30"/>
      <c r="O1714" s="30"/>
      <c r="P1714" s="30"/>
      <c r="Q1714" s="30"/>
      <c r="R1714" s="30"/>
      <c r="S1714" s="30"/>
      <c r="T1714" s="30"/>
    </row>
    <row r="1715" spans="3:20" x14ac:dyDescent="0.3">
      <c r="C1715" s="30"/>
      <c r="D1715" s="30"/>
      <c r="E1715" s="30"/>
      <c r="F1715" s="30"/>
      <c r="G1715" s="43"/>
      <c r="H1715" s="43"/>
      <c r="I1715" s="43"/>
      <c r="J1715" s="43"/>
      <c r="K1715" s="43"/>
      <c r="L1715" s="43"/>
      <c r="M1715" s="43"/>
      <c r="N1715" s="30"/>
      <c r="O1715" s="30"/>
      <c r="P1715" s="30"/>
      <c r="Q1715" s="30"/>
      <c r="R1715" s="30"/>
      <c r="S1715" s="30"/>
      <c r="T1715" s="30"/>
    </row>
    <row r="1716" spans="3:20" x14ac:dyDescent="0.3">
      <c r="C1716" s="30"/>
      <c r="D1716" s="30"/>
      <c r="E1716" s="30"/>
      <c r="F1716" s="30"/>
      <c r="G1716" s="43"/>
      <c r="H1716" s="43"/>
      <c r="I1716" s="43"/>
      <c r="J1716" s="43"/>
      <c r="K1716" s="43"/>
      <c r="L1716" s="43"/>
      <c r="M1716" s="43"/>
      <c r="N1716" s="30"/>
      <c r="O1716" s="30"/>
      <c r="P1716" s="30"/>
      <c r="Q1716" s="30"/>
      <c r="R1716" s="30"/>
      <c r="S1716" s="30"/>
      <c r="T1716" s="30"/>
    </row>
    <row r="1717" spans="3:20" x14ac:dyDescent="0.3">
      <c r="C1717" s="30"/>
      <c r="D1717" s="30"/>
      <c r="E1717" s="30"/>
      <c r="F1717" s="30"/>
      <c r="G1717" s="43"/>
      <c r="H1717" s="43"/>
      <c r="I1717" s="43"/>
      <c r="J1717" s="43"/>
      <c r="K1717" s="43"/>
      <c r="L1717" s="43"/>
      <c r="M1717" s="43"/>
      <c r="N1717" s="30"/>
      <c r="O1717" s="30"/>
      <c r="P1717" s="30"/>
      <c r="Q1717" s="30"/>
      <c r="R1717" s="30"/>
      <c r="S1717" s="30"/>
      <c r="T1717" s="30"/>
    </row>
    <row r="1718" spans="3:20" x14ac:dyDescent="0.3">
      <c r="C1718" s="30"/>
      <c r="D1718" s="30"/>
      <c r="E1718" s="30"/>
      <c r="F1718" s="30"/>
      <c r="G1718" s="43"/>
      <c r="H1718" s="43"/>
      <c r="I1718" s="43"/>
      <c r="J1718" s="43"/>
      <c r="K1718" s="43"/>
      <c r="L1718" s="43"/>
      <c r="M1718" s="43"/>
      <c r="N1718" s="30"/>
      <c r="O1718" s="30"/>
      <c r="P1718" s="30"/>
      <c r="Q1718" s="30"/>
      <c r="R1718" s="30"/>
      <c r="S1718" s="30"/>
      <c r="T1718" s="30"/>
    </row>
    <row r="1719" spans="3:20" x14ac:dyDescent="0.3">
      <c r="C1719" s="30"/>
      <c r="D1719" s="30"/>
      <c r="E1719" s="30"/>
      <c r="F1719" s="30"/>
      <c r="G1719" s="43"/>
      <c r="H1719" s="43"/>
      <c r="I1719" s="43"/>
      <c r="J1719" s="43"/>
      <c r="K1719" s="43"/>
      <c r="L1719" s="43"/>
      <c r="M1719" s="43"/>
      <c r="N1719" s="30"/>
      <c r="O1719" s="30"/>
      <c r="P1719" s="30"/>
      <c r="Q1719" s="30"/>
      <c r="R1719" s="30"/>
      <c r="S1719" s="30"/>
      <c r="T1719" s="30"/>
    </row>
    <row r="1720" spans="3:20" x14ac:dyDescent="0.3">
      <c r="C1720" s="30"/>
      <c r="D1720" s="30"/>
      <c r="E1720" s="30"/>
      <c r="F1720" s="30"/>
      <c r="G1720" s="43"/>
      <c r="H1720" s="43"/>
      <c r="I1720" s="43"/>
      <c r="J1720" s="43"/>
      <c r="K1720" s="43"/>
      <c r="L1720" s="43"/>
      <c r="M1720" s="43"/>
      <c r="N1720" s="30"/>
      <c r="O1720" s="30"/>
      <c r="P1720" s="30"/>
      <c r="Q1720" s="30"/>
      <c r="R1720" s="30"/>
      <c r="S1720" s="30"/>
      <c r="T1720" s="30"/>
    </row>
    <row r="1721" spans="3:20" x14ac:dyDescent="0.3">
      <c r="C1721" s="30"/>
      <c r="D1721" s="30"/>
      <c r="E1721" s="30"/>
      <c r="F1721" s="30"/>
      <c r="G1721" s="43"/>
      <c r="H1721" s="43"/>
      <c r="I1721" s="43"/>
      <c r="J1721" s="43"/>
      <c r="K1721" s="43"/>
      <c r="L1721" s="43"/>
      <c r="M1721" s="43"/>
      <c r="N1721" s="30"/>
      <c r="O1721" s="30"/>
      <c r="P1721" s="30"/>
      <c r="Q1721" s="30"/>
      <c r="R1721" s="30"/>
      <c r="S1721" s="30"/>
      <c r="T1721" s="30"/>
    </row>
    <row r="1722" spans="3:20" x14ac:dyDescent="0.3">
      <c r="C1722" s="30"/>
      <c r="D1722" s="30"/>
      <c r="E1722" s="30"/>
      <c r="F1722" s="30"/>
      <c r="G1722" s="43"/>
      <c r="H1722" s="43"/>
      <c r="I1722" s="43"/>
      <c r="J1722" s="43"/>
      <c r="K1722" s="43"/>
      <c r="L1722" s="43"/>
      <c r="M1722" s="43"/>
      <c r="N1722" s="30"/>
      <c r="O1722" s="30"/>
      <c r="P1722" s="30"/>
      <c r="Q1722" s="30"/>
      <c r="R1722" s="30"/>
      <c r="S1722" s="30"/>
      <c r="T1722" s="30"/>
    </row>
    <row r="1723" spans="3:20" x14ac:dyDescent="0.3">
      <c r="C1723" s="30"/>
      <c r="D1723" s="30"/>
      <c r="E1723" s="30"/>
      <c r="F1723" s="30"/>
      <c r="G1723" s="43"/>
      <c r="H1723" s="43"/>
      <c r="I1723" s="43"/>
      <c r="J1723" s="43"/>
      <c r="K1723" s="43"/>
      <c r="L1723" s="43"/>
      <c r="M1723" s="43"/>
      <c r="N1723" s="30"/>
      <c r="O1723" s="30"/>
      <c r="P1723" s="30"/>
      <c r="Q1723" s="30"/>
      <c r="R1723" s="30"/>
      <c r="S1723" s="30"/>
      <c r="T1723" s="30"/>
    </row>
    <row r="1724" spans="3:20" x14ac:dyDescent="0.3">
      <c r="C1724" s="30"/>
      <c r="D1724" s="30"/>
      <c r="E1724" s="30"/>
      <c r="F1724" s="30"/>
      <c r="G1724" s="43"/>
      <c r="H1724" s="43"/>
      <c r="I1724" s="43"/>
      <c r="J1724" s="43"/>
      <c r="K1724" s="43"/>
      <c r="L1724" s="43"/>
      <c r="M1724" s="43"/>
      <c r="N1724" s="30"/>
      <c r="O1724" s="30"/>
      <c r="P1724" s="30"/>
      <c r="Q1724" s="30"/>
      <c r="R1724" s="30"/>
      <c r="S1724" s="30"/>
      <c r="T1724" s="30"/>
    </row>
    <row r="1725" spans="3:20" x14ac:dyDescent="0.3">
      <c r="C1725" s="30"/>
      <c r="D1725" s="30"/>
      <c r="E1725" s="30"/>
      <c r="F1725" s="30"/>
      <c r="G1725" s="43"/>
      <c r="H1725" s="43"/>
      <c r="I1725" s="43"/>
      <c r="J1725" s="43"/>
      <c r="K1725" s="43"/>
      <c r="L1725" s="43"/>
      <c r="M1725" s="43"/>
      <c r="N1725" s="30"/>
      <c r="O1725" s="30"/>
      <c r="P1725" s="30"/>
      <c r="Q1725" s="30"/>
      <c r="R1725" s="30"/>
      <c r="S1725" s="30"/>
      <c r="T1725" s="30"/>
    </row>
    <row r="1726" spans="3:20" x14ac:dyDescent="0.3">
      <c r="C1726" s="30"/>
      <c r="D1726" s="30"/>
      <c r="E1726" s="30"/>
      <c r="F1726" s="30"/>
      <c r="G1726" s="43"/>
      <c r="H1726" s="43"/>
      <c r="I1726" s="43"/>
      <c r="J1726" s="43"/>
      <c r="K1726" s="43"/>
      <c r="L1726" s="43"/>
      <c r="M1726" s="43"/>
      <c r="N1726" s="30"/>
      <c r="O1726" s="30"/>
      <c r="P1726" s="30"/>
      <c r="Q1726" s="30"/>
      <c r="R1726" s="30"/>
      <c r="S1726" s="30"/>
      <c r="T1726" s="30"/>
    </row>
    <row r="1727" spans="3:20" x14ac:dyDescent="0.3">
      <c r="C1727" s="30"/>
      <c r="D1727" s="30"/>
      <c r="E1727" s="30"/>
      <c r="F1727" s="30"/>
      <c r="G1727" s="43"/>
      <c r="H1727" s="43"/>
      <c r="I1727" s="43"/>
      <c r="J1727" s="43"/>
      <c r="K1727" s="43"/>
      <c r="L1727" s="43"/>
      <c r="M1727" s="43"/>
      <c r="N1727" s="30"/>
      <c r="O1727" s="30"/>
      <c r="P1727" s="30"/>
      <c r="Q1727" s="30"/>
      <c r="R1727" s="30"/>
      <c r="S1727" s="30"/>
      <c r="T1727" s="30"/>
    </row>
    <row r="1728" spans="3:20" x14ac:dyDescent="0.3">
      <c r="C1728" s="30"/>
      <c r="D1728" s="30"/>
      <c r="E1728" s="30"/>
      <c r="F1728" s="30"/>
      <c r="G1728" s="43"/>
      <c r="H1728" s="43"/>
      <c r="I1728" s="43"/>
      <c r="J1728" s="43"/>
      <c r="K1728" s="43"/>
      <c r="L1728" s="43"/>
      <c r="M1728" s="43"/>
      <c r="N1728" s="30"/>
      <c r="O1728" s="30"/>
      <c r="P1728" s="30"/>
      <c r="Q1728" s="30"/>
      <c r="R1728" s="30"/>
      <c r="S1728" s="30"/>
      <c r="T1728" s="30"/>
    </row>
    <row r="1729" spans="3:20" x14ac:dyDescent="0.3">
      <c r="C1729" s="30"/>
      <c r="D1729" s="30"/>
      <c r="E1729" s="30"/>
      <c r="F1729" s="30"/>
      <c r="G1729" s="43"/>
      <c r="H1729" s="43"/>
      <c r="I1729" s="43"/>
      <c r="J1729" s="43"/>
      <c r="K1729" s="43"/>
      <c r="L1729" s="43"/>
      <c r="M1729" s="43"/>
      <c r="N1729" s="30"/>
      <c r="O1729" s="30"/>
      <c r="P1729" s="30"/>
      <c r="Q1729" s="30"/>
      <c r="R1729" s="30"/>
      <c r="S1729" s="30"/>
      <c r="T1729" s="30"/>
    </row>
    <row r="1730" spans="3:20" x14ac:dyDescent="0.3">
      <c r="C1730" s="30"/>
      <c r="D1730" s="30"/>
      <c r="E1730" s="30"/>
      <c r="F1730" s="30"/>
      <c r="G1730" s="43"/>
      <c r="H1730" s="43"/>
      <c r="I1730" s="43"/>
      <c r="J1730" s="43"/>
      <c r="K1730" s="43"/>
      <c r="L1730" s="43"/>
      <c r="M1730" s="43"/>
      <c r="N1730" s="30"/>
      <c r="O1730" s="30"/>
      <c r="P1730" s="30"/>
      <c r="Q1730" s="30"/>
      <c r="R1730" s="30"/>
      <c r="S1730" s="30"/>
      <c r="T1730" s="30"/>
    </row>
    <row r="1731" spans="3:20" x14ac:dyDescent="0.3">
      <c r="C1731" s="30"/>
      <c r="D1731" s="30"/>
      <c r="E1731" s="30"/>
      <c r="F1731" s="30"/>
      <c r="G1731" s="43"/>
      <c r="H1731" s="43"/>
      <c r="I1731" s="43"/>
      <c r="J1731" s="43"/>
      <c r="K1731" s="43"/>
      <c r="L1731" s="43"/>
      <c r="M1731" s="43"/>
      <c r="N1731" s="30"/>
      <c r="O1731" s="30"/>
      <c r="P1731" s="30"/>
      <c r="Q1731" s="30"/>
      <c r="R1731" s="30"/>
      <c r="S1731" s="30"/>
      <c r="T1731" s="30"/>
    </row>
    <row r="1732" spans="3:20" x14ac:dyDescent="0.3">
      <c r="C1732" s="30"/>
      <c r="D1732" s="30"/>
      <c r="E1732" s="30"/>
      <c r="F1732" s="30"/>
      <c r="G1732" s="43"/>
      <c r="H1732" s="43"/>
      <c r="I1732" s="43"/>
      <c r="J1732" s="43"/>
      <c r="K1732" s="43"/>
      <c r="L1732" s="43"/>
      <c r="M1732" s="43"/>
      <c r="N1732" s="30"/>
      <c r="O1732" s="30"/>
      <c r="P1732" s="30"/>
      <c r="Q1732" s="30"/>
      <c r="R1732" s="30"/>
      <c r="S1732" s="30"/>
      <c r="T1732" s="30"/>
    </row>
    <row r="1733" spans="3:20" x14ac:dyDescent="0.3">
      <c r="C1733" s="30"/>
      <c r="D1733" s="30"/>
      <c r="E1733" s="30"/>
      <c r="F1733" s="30"/>
      <c r="G1733" s="43"/>
      <c r="H1733" s="43"/>
      <c r="I1733" s="43"/>
      <c r="J1733" s="43"/>
      <c r="K1733" s="43"/>
      <c r="L1733" s="43"/>
      <c r="M1733" s="43"/>
      <c r="N1733" s="30"/>
      <c r="O1733" s="30"/>
      <c r="P1733" s="30"/>
      <c r="Q1733" s="30"/>
      <c r="R1733" s="30"/>
      <c r="S1733" s="30"/>
      <c r="T1733" s="30"/>
    </row>
    <row r="1734" spans="3:20" x14ac:dyDescent="0.3">
      <c r="C1734" s="30"/>
      <c r="D1734" s="30"/>
      <c r="E1734" s="30"/>
      <c r="F1734" s="30"/>
      <c r="G1734" s="43"/>
      <c r="H1734" s="43"/>
      <c r="I1734" s="43"/>
      <c r="J1734" s="43"/>
      <c r="K1734" s="43"/>
      <c r="L1734" s="43"/>
      <c r="M1734" s="43"/>
      <c r="N1734" s="30"/>
      <c r="O1734" s="30"/>
      <c r="P1734" s="30"/>
      <c r="Q1734" s="30"/>
      <c r="R1734" s="30"/>
      <c r="S1734" s="30"/>
      <c r="T1734" s="30"/>
    </row>
    <row r="1735" spans="3:20" x14ac:dyDescent="0.3">
      <c r="C1735" s="30"/>
      <c r="D1735" s="30"/>
      <c r="E1735" s="30"/>
      <c r="F1735" s="30"/>
      <c r="G1735" s="43"/>
      <c r="H1735" s="43"/>
      <c r="I1735" s="43"/>
      <c r="J1735" s="43"/>
      <c r="K1735" s="43"/>
      <c r="L1735" s="43"/>
      <c r="M1735" s="43"/>
      <c r="N1735" s="30"/>
      <c r="O1735" s="30"/>
      <c r="P1735" s="30"/>
      <c r="Q1735" s="30"/>
      <c r="R1735" s="30"/>
      <c r="S1735" s="30"/>
      <c r="T1735" s="30"/>
    </row>
    <row r="1736" spans="3:20" x14ac:dyDescent="0.3">
      <c r="C1736" s="30"/>
      <c r="D1736" s="30"/>
      <c r="E1736" s="30"/>
      <c r="F1736" s="30"/>
      <c r="G1736" s="43"/>
      <c r="H1736" s="43"/>
      <c r="I1736" s="43"/>
      <c r="J1736" s="43"/>
      <c r="K1736" s="43"/>
      <c r="L1736" s="43"/>
      <c r="M1736" s="43"/>
      <c r="N1736" s="30"/>
      <c r="O1736" s="30"/>
      <c r="P1736" s="30"/>
      <c r="Q1736" s="30"/>
      <c r="R1736" s="30"/>
      <c r="S1736" s="30"/>
      <c r="T1736" s="30"/>
    </row>
    <row r="1737" spans="3:20" x14ac:dyDescent="0.3">
      <c r="C1737" s="30"/>
      <c r="D1737" s="30"/>
      <c r="E1737" s="30"/>
      <c r="F1737" s="30"/>
      <c r="G1737" s="43"/>
      <c r="H1737" s="43"/>
      <c r="I1737" s="43"/>
      <c r="J1737" s="43"/>
      <c r="K1737" s="43"/>
      <c r="L1737" s="43"/>
      <c r="M1737" s="43"/>
      <c r="N1737" s="30"/>
      <c r="O1737" s="30"/>
      <c r="P1737" s="30"/>
      <c r="Q1737" s="30"/>
      <c r="R1737" s="30"/>
      <c r="S1737" s="30"/>
      <c r="T1737" s="30"/>
    </row>
    <row r="1738" spans="3:20" x14ac:dyDescent="0.3">
      <c r="C1738" s="30"/>
      <c r="D1738" s="30"/>
      <c r="E1738" s="30"/>
      <c r="F1738" s="30"/>
      <c r="G1738" s="43"/>
      <c r="H1738" s="43"/>
      <c r="I1738" s="43"/>
      <c r="J1738" s="43"/>
      <c r="K1738" s="43"/>
      <c r="L1738" s="43"/>
      <c r="M1738" s="43"/>
      <c r="N1738" s="30"/>
      <c r="O1738" s="30"/>
      <c r="P1738" s="30"/>
      <c r="Q1738" s="30"/>
      <c r="R1738" s="30"/>
      <c r="S1738" s="30"/>
      <c r="T1738" s="30"/>
    </row>
    <row r="1739" spans="3:20" x14ac:dyDescent="0.3">
      <c r="C1739" s="30"/>
      <c r="D1739" s="30"/>
      <c r="E1739" s="30"/>
      <c r="F1739" s="30"/>
      <c r="G1739" s="43"/>
      <c r="H1739" s="43"/>
      <c r="I1739" s="43"/>
      <c r="J1739" s="43"/>
      <c r="K1739" s="43"/>
      <c r="L1739" s="43"/>
      <c r="M1739" s="43"/>
      <c r="N1739" s="30"/>
      <c r="O1739" s="30"/>
      <c r="P1739" s="30"/>
      <c r="Q1739" s="30"/>
      <c r="R1739" s="30"/>
      <c r="S1739" s="30"/>
      <c r="T1739" s="30"/>
    </row>
    <row r="1740" spans="3:20" x14ac:dyDescent="0.3">
      <c r="C1740" s="30"/>
      <c r="D1740" s="30"/>
      <c r="E1740" s="30"/>
      <c r="F1740" s="30"/>
      <c r="G1740" s="43"/>
      <c r="H1740" s="43"/>
      <c r="I1740" s="43"/>
      <c r="J1740" s="43"/>
      <c r="K1740" s="43"/>
      <c r="L1740" s="43"/>
      <c r="M1740" s="43"/>
      <c r="N1740" s="30"/>
      <c r="O1740" s="30"/>
      <c r="P1740" s="30"/>
      <c r="Q1740" s="30"/>
      <c r="R1740" s="30"/>
      <c r="S1740" s="30"/>
      <c r="T1740" s="30"/>
    </row>
    <row r="1741" spans="3:20" x14ac:dyDescent="0.3">
      <c r="C1741" s="30"/>
      <c r="D1741" s="30"/>
      <c r="E1741" s="30"/>
      <c r="F1741" s="30"/>
      <c r="G1741" s="43"/>
      <c r="H1741" s="43"/>
      <c r="I1741" s="43"/>
      <c r="J1741" s="43"/>
      <c r="K1741" s="43"/>
      <c r="L1741" s="43"/>
      <c r="M1741" s="43"/>
      <c r="N1741" s="30"/>
      <c r="O1741" s="30"/>
      <c r="P1741" s="30"/>
      <c r="Q1741" s="30"/>
      <c r="R1741" s="30"/>
      <c r="S1741" s="30"/>
      <c r="T1741" s="30"/>
    </row>
    <row r="1742" spans="3:20" x14ac:dyDescent="0.3">
      <c r="C1742" s="30"/>
      <c r="D1742" s="30"/>
      <c r="E1742" s="30"/>
      <c r="F1742" s="30"/>
      <c r="G1742" s="43"/>
      <c r="H1742" s="43"/>
      <c r="I1742" s="43"/>
      <c r="J1742" s="43"/>
      <c r="K1742" s="43"/>
      <c r="L1742" s="43"/>
      <c r="M1742" s="43"/>
      <c r="N1742" s="30"/>
      <c r="O1742" s="30"/>
      <c r="P1742" s="30"/>
      <c r="Q1742" s="30"/>
      <c r="R1742" s="30"/>
      <c r="S1742" s="30"/>
      <c r="T1742" s="30"/>
    </row>
    <row r="1743" spans="3:20" x14ac:dyDescent="0.3">
      <c r="C1743" s="30"/>
      <c r="D1743" s="30"/>
      <c r="E1743" s="30"/>
      <c r="F1743" s="30"/>
      <c r="G1743" s="43"/>
      <c r="H1743" s="43"/>
      <c r="I1743" s="43"/>
      <c r="J1743" s="43"/>
      <c r="K1743" s="43"/>
      <c r="L1743" s="43"/>
      <c r="M1743" s="43"/>
      <c r="N1743" s="30"/>
      <c r="O1743" s="30"/>
      <c r="P1743" s="30"/>
      <c r="Q1743" s="30"/>
      <c r="R1743" s="30"/>
      <c r="S1743" s="30"/>
      <c r="T1743" s="30"/>
    </row>
    <row r="1744" spans="3:20" x14ac:dyDescent="0.3">
      <c r="C1744" s="30"/>
      <c r="D1744" s="30"/>
      <c r="E1744" s="30"/>
      <c r="F1744" s="30"/>
      <c r="G1744" s="43"/>
      <c r="H1744" s="43"/>
      <c r="I1744" s="43"/>
      <c r="J1744" s="43"/>
      <c r="K1744" s="43"/>
      <c r="L1744" s="43"/>
      <c r="M1744" s="43"/>
      <c r="N1744" s="30"/>
      <c r="O1744" s="30"/>
      <c r="P1744" s="30"/>
      <c r="Q1744" s="30"/>
      <c r="R1744" s="30"/>
      <c r="S1744" s="30"/>
      <c r="T1744" s="30"/>
    </row>
    <row r="1745" spans="3:20" x14ac:dyDescent="0.3">
      <c r="C1745" s="30"/>
      <c r="D1745" s="30"/>
      <c r="E1745" s="30"/>
      <c r="F1745" s="30"/>
      <c r="G1745" s="43"/>
      <c r="H1745" s="43"/>
      <c r="I1745" s="43"/>
      <c r="J1745" s="43"/>
      <c r="K1745" s="43"/>
      <c r="L1745" s="43"/>
      <c r="M1745" s="43"/>
      <c r="N1745" s="30"/>
      <c r="O1745" s="30"/>
      <c r="P1745" s="30"/>
      <c r="Q1745" s="30"/>
      <c r="R1745" s="30"/>
      <c r="S1745" s="30"/>
      <c r="T1745" s="30"/>
    </row>
    <row r="1746" spans="3:20" x14ac:dyDescent="0.3">
      <c r="C1746" s="30"/>
      <c r="D1746" s="30"/>
      <c r="E1746" s="30"/>
      <c r="F1746" s="30"/>
      <c r="G1746" s="43"/>
      <c r="H1746" s="43"/>
      <c r="I1746" s="43"/>
      <c r="J1746" s="43"/>
      <c r="K1746" s="43"/>
      <c r="L1746" s="43"/>
      <c r="M1746" s="43"/>
      <c r="N1746" s="30"/>
      <c r="O1746" s="30"/>
      <c r="P1746" s="30"/>
      <c r="Q1746" s="30"/>
      <c r="R1746" s="30"/>
      <c r="S1746" s="30"/>
      <c r="T1746" s="30"/>
    </row>
    <row r="1747" spans="3:20" x14ac:dyDescent="0.3">
      <c r="C1747" s="30"/>
      <c r="D1747" s="30"/>
      <c r="E1747" s="30"/>
      <c r="F1747" s="30"/>
      <c r="G1747" s="43"/>
      <c r="H1747" s="43"/>
      <c r="I1747" s="43"/>
      <c r="J1747" s="43"/>
      <c r="K1747" s="43"/>
      <c r="L1747" s="43"/>
      <c r="M1747" s="43"/>
      <c r="N1747" s="30"/>
      <c r="O1747" s="30"/>
      <c r="P1747" s="30"/>
      <c r="Q1747" s="30"/>
      <c r="R1747" s="30"/>
      <c r="S1747" s="30"/>
      <c r="T1747" s="30"/>
    </row>
    <row r="1748" spans="3:20" x14ac:dyDescent="0.3">
      <c r="C1748" s="30"/>
      <c r="D1748" s="30"/>
      <c r="E1748" s="30"/>
      <c r="F1748" s="30"/>
      <c r="G1748" s="43"/>
      <c r="H1748" s="43"/>
      <c r="I1748" s="43"/>
      <c r="J1748" s="43"/>
      <c r="K1748" s="43"/>
      <c r="L1748" s="43"/>
      <c r="M1748" s="43"/>
      <c r="N1748" s="30"/>
      <c r="O1748" s="30"/>
      <c r="P1748" s="30"/>
      <c r="Q1748" s="30"/>
      <c r="R1748" s="30"/>
      <c r="S1748" s="30"/>
      <c r="T1748" s="30"/>
    </row>
    <row r="1749" spans="3:20" x14ac:dyDescent="0.3">
      <c r="C1749" s="30"/>
      <c r="D1749" s="30"/>
      <c r="E1749" s="30"/>
      <c r="F1749" s="30"/>
      <c r="G1749" s="43"/>
      <c r="H1749" s="43"/>
      <c r="I1749" s="43"/>
      <c r="J1749" s="43"/>
      <c r="K1749" s="43"/>
      <c r="L1749" s="43"/>
      <c r="M1749" s="43"/>
      <c r="N1749" s="30"/>
      <c r="O1749" s="30"/>
      <c r="P1749" s="30"/>
      <c r="Q1749" s="30"/>
      <c r="R1749" s="30"/>
      <c r="S1749" s="30"/>
      <c r="T1749" s="30"/>
    </row>
    <row r="1750" spans="3:20" x14ac:dyDescent="0.3">
      <c r="C1750" s="30"/>
      <c r="D1750" s="30"/>
      <c r="E1750" s="30"/>
      <c r="F1750" s="30"/>
      <c r="G1750" s="43"/>
      <c r="H1750" s="43"/>
      <c r="I1750" s="43"/>
      <c r="J1750" s="43"/>
      <c r="K1750" s="43"/>
      <c r="L1750" s="43"/>
      <c r="M1750" s="43"/>
      <c r="N1750" s="30"/>
      <c r="O1750" s="30"/>
      <c r="P1750" s="30"/>
      <c r="Q1750" s="30"/>
      <c r="R1750" s="30"/>
      <c r="S1750" s="30"/>
      <c r="T1750" s="30"/>
    </row>
    <row r="1751" spans="3:20" x14ac:dyDescent="0.3">
      <c r="C1751" s="30"/>
      <c r="D1751" s="30"/>
      <c r="E1751" s="30"/>
      <c r="F1751" s="30"/>
      <c r="G1751" s="43"/>
      <c r="H1751" s="43"/>
      <c r="I1751" s="43"/>
      <c r="J1751" s="43"/>
      <c r="K1751" s="43"/>
      <c r="L1751" s="43"/>
      <c r="M1751" s="43"/>
      <c r="N1751" s="30"/>
      <c r="O1751" s="30"/>
      <c r="P1751" s="30"/>
      <c r="Q1751" s="30"/>
      <c r="R1751" s="30"/>
      <c r="S1751" s="30"/>
      <c r="T1751" s="30"/>
    </row>
    <row r="1752" spans="3:20" x14ac:dyDescent="0.3">
      <c r="C1752" s="30"/>
      <c r="D1752" s="30"/>
      <c r="E1752" s="30"/>
      <c r="F1752" s="30"/>
      <c r="G1752" s="43"/>
      <c r="H1752" s="43"/>
      <c r="I1752" s="43"/>
      <c r="J1752" s="43"/>
      <c r="K1752" s="43"/>
      <c r="L1752" s="43"/>
      <c r="M1752" s="43"/>
      <c r="N1752" s="30"/>
      <c r="O1752" s="30"/>
      <c r="P1752" s="30"/>
      <c r="Q1752" s="30"/>
      <c r="R1752" s="30"/>
      <c r="S1752" s="30"/>
      <c r="T1752" s="30"/>
    </row>
    <row r="1753" spans="3:20" x14ac:dyDescent="0.3">
      <c r="C1753" s="30"/>
      <c r="D1753" s="30"/>
      <c r="E1753" s="30"/>
      <c r="F1753" s="30"/>
      <c r="G1753" s="43"/>
      <c r="H1753" s="43"/>
      <c r="I1753" s="43"/>
      <c r="J1753" s="43"/>
      <c r="K1753" s="43"/>
      <c r="L1753" s="43"/>
      <c r="M1753" s="43"/>
      <c r="N1753" s="30"/>
      <c r="O1753" s="30"/>
      <c r="P1753" s="30"/>
      <c r="Q1753" s="30"/>
      <c r="R1753" s="30"/>
      <c r="S1753" s="30"/>
      <c r="T1753" s="30"/>
    </row>
    <row r="1754" spans="3:20" x14ac:dyDescent="0.3">
      <c r="C1754" s="30"/>
      <c r="D1754" s="30"/>
      <c r="E1754" s="30"/>
      <c r="F1754" s="30"/>
      <c r="G1754" s="43"/>
      <c r="H1754" s="43"/>
      <c r="I1754" s="43"/>
      <c r="J1754" s="43"/>
      <c r="K1754" s="43"/>
      <c r="L1754" s="43"/>
      <c r="M1754" s="43"/>
      <c r="N1754" s="30"/>
      <c r="O1754" s="30"/>
      <c r="P1754" s="30"/>
      <c r="Q1754" s="30"/>
      <c r="R1754" s="30"/>
      <c r="S1754" s="30"/>
      <c r="T1754" s="30"/>
    </row>
    <row r="1755" spans="3:20" x14ac:dyDescent="0.3">
      <c r="C1755" s="30"/>
      <c r="D1755" s="30"/>
      <c r="E1755" s="30"/>
      <c r="F1755" s="30"/>
      <c r="G1755" s="43"/>
      <c r="H1755" s="43"/>
      <c r="I1755" s="43"/>
      <c r="J1755" s="43"/>
      <c r="K1755" s="43"/>
      <c r="L1755" s="43"/>
      <c r="M1755" s="43"/>
      <c r="N1755" s="30"/>
      <c r="O1755" s="30"/>
      <c r="P1755" s="30"/>
      <c r="Q1755" s="30"/>
      <c r="R1755" s="30"/>
      <c r="S1755" s="30"/>
      <c r="T1755" s="30"/>
    </row>
    <row r="1756" spans="3:20" x14ac:dyDescent="0.3">
      <c r="C1756" s="30"/>
      <c r="D1756" s="30"/>
      <c r="E1756" s="30"/>
      <c r="F1756" s="30"/>
      <c r="G1756" s="43"/>
      <c r="H1756" s="43"/>
      <c r="I1756" s="43"/>
      <c r="J1756" s="43"/>
      <c r="K1756" s="43"/>
      <c r="L1756" s="43"/>
      <c r="M1756" s="43"/>
      <c r="N1756" s="30"/>
      <c r="O1756" s="30"/>
      <c r="P1756" s="30"/>
      <c r="Q1756" s="30"/>
      <c r="R1756" s="30"/>
      <c r="S1756" s="30"/>
      <c r="T1756" s="30"/>
    </row>
    <row r="1757" spans="3:20" x14ac:dyDescent="0.3">
      <c r="C1757" s="30"/>
      <c r="D1757" s="30"/>
      <c r="E1757" s="30"/>
      <c r="F1757" s="30"/>
      <c r="G1757" s="43"/>
      <c r="H1757" s="43"/>
      <c r="I1757" s="43"/>
      <c r="J1757" s="43"/>
      <c r="K1757" s="43"/>
      <c r="L1757" s="43"/>
      <c r="M1757" s="43"/>
      <c r="N1757" s="30"/>
      <c r="O1757" s="30"/>
      <c r="P1757" s="30"/>
      <c r="Q1757" s="30"/>
      <c r="R1757" s="30"/>
      <c r="S1757" s="30"/>
      <c r="T1757" s="30"/>
    </row>
    <row r="1758" spans="3:20" x14ac:dyDescent="0.3">
      <c r="C1758" s="30"/>
      <c r="D1758" s="30"/>
      <c r="E1758" s="30"/>
      <c r="F1758" s="30"/>
      <c r="G1758" s="43"/>
      <c r="H1758" s="43"/>
      <c r="I1758" s="43"/>
      <c r="J1758" s="43"/>
      <c r="K1758" s="43"/>
      <c r="L1758" s="43"/>
      <c r="M1758" s="43"/>
      <c r="N1758" s="30"/>
      <c r="O1758" s="30"/>
      <c r="P1758" s="30"/>
      <c r="Q1758" s="30"/>
      <c r="R1758" s="30"/>
      <c r="S1758" s="30"/>
      <c r="T1758" s="30"/>
    </row>
    <row r="1759" spans="3:20" x14ac:dyDescent="0.3">
      <c r="C1759" s="30"/>
      <c r="D1759" s="30"/>
      <c r="E1759" s="30"/>
      <c r="F1759" s="30"/>
      <c r="G1759" s="43"/>
      <c r="H1759" s="43"/>
      <c r="I1759" s="43"/>
      <c r="J1759" s="43"/>
      <c r="K1759" s="43"/>
      <c r="L1759" s="43"/>
      <c r="M1759" s="43"/>
      <c r="N1759" s="30"/>
      <c r="O1759" s="30"/>
      <c r="P1759" s="30"/>
      <c r="Q1759" s="30"/>
      <c r="R1759" s="30"/>
      <c r="S1759" s="30"/>
      <c r="T1759" s="30"/>
    </row>
    <row r="1760" spans="3:20" x14ac:dyDescent="0.3">
      <c r="C1760" s="30"/>
      <c r="D1760" s="30"/>
      <c r="E1760" s="30"/>
      <c r="F1760" s="30"/>
      <c r="G1760" s="43"/>
      <c r="H1760" s="43"/>
      <c r="I1760" s="43"/>
      <c r="J1760" s="43"/>
      <c r="K1760" s="43"/>
      <c r="L1760" s="43"/>
      <c r="M1760" s="43"/>
      <c r="N1760" s="30"/>
      <c r="O1760" s="30"/>
      <c r="P1760" s="30"/>
      <c r="Q1760" s="30"/>
      <c r="R1760" s="30"/>
      <c r="S1760" s="30"/>
      <c r="T1760" s="30"/>
    </row>
    <row r="1761" spans="3:20" x14ac:dyDescent="0.3">
      <c r="C1761" s="30"/>
      <c r="D1761" s="30"/>
      <c r="E1761" s="30"/>
      <c r="F1761" s="30"/>
      <c r="G1761" s="43"/>
      <c r="H1761" s="43"/>
      <c r="I1761" s="43"/>
      <c r="J1761" s="43"/>
      <c r="K1761" s="43"/>
      <c r="L1761" s="43"/>
      <c r="M1761" s="43"/>
      <c r="N1761" s="30"/>
      <c r="O1761" s="30"/>
      <c r="P1761" s="30"/>
      <c r="Q1761" s="30"/>
      <c r="R1761" s="30"/>
      <c r="S1761" s="30"/>
      <c r="T1761" s="30"/>
    </row>
    <row r="1762" spans="3:20" x14ac:dyDescent="0.3">
      <c r="C1762" s="30"/>
      <c r="D1762" s="30"/>
      <c r="E1762" s="30"/>
      <c r="F1762" s="30"/>
      <c r="G1762" s="43"/>
      <c r="H1762" s="43"/>
      <c r="I1762" s="43"/>
      <c r="J1762" s="43"/>
      <c r="K1762" s="43"/>
      <c r="L1762" s="43"/>
      <c r="M1762" s="43"/>
      <c r="N1762" s="30"/>
      <c r="O1762" s="30"/>
      <c r="P1762" s="30"/>
      <c r="Q1762" s="30"/>
      <c r="R1762" s="30"/>
      <c r="S1762" s="30"/>
      <c r="T1762" s="30"/>
    </row>
    <row r="1763" spans="3:20" x14ac:dyDescent="0.3">
      <c r="C1763" s="30"/>
      <c r="D1763" s="30"/>
      <c r="E1763" s="30"/>
      <c r="F1763" s="30"/>
      <c r="G1763" s="43"/>
      <c r="H1763" s="43"/>
      <c r="I1763" s="43"/>
      <c r="J1763" s="43"/>
      <c r="K1763" s="43"/>
      <c r="L1763" s="43"/>
      <c r="M1763" s="43"/>
      <c r="N1763" s="30"/>
      <c r="O1763" s="30"/>
      <c r="P1763" s="30"/>
      <c r="Q1763" s="30"/>
      <c r="R1763" s="30"/>
      <c r="S1763" s="30"/>
      <c r="T1763" s="30"/>
    </row>
    <row r="1764" spans="3:20" x14ac:dyDescent="0.3">
      <c r="C1764" s="30"/>
      <c r="D1764" s="30"/>
      <c r="E1764" s="30"/>
      <c r="F1764" s="30"/>
      <c r="G1764" s="43"/>
      <c r="H1764" s="43"/>
      <c r="I1764" s="43"/>
      <c r="J1764" s="43"/>
      <c r="K1764" s="43"/>
      <c r="L1764" s="43"/>
      <c r="M1764" s="43"/>
      <c r="N1764" s="30"/>
      <c r="O1764" s="30"/>
      <c r="P1764" s="30"/>
      <c r="Q1764" s="30"/>
      <c r="R1764" s="30"/>
      <c r="S1764" s="30"/>
      <c r="T1764" s="30"/>
    </row>
    <row r="1765" spans="3:20" x14ac:dyDescent="0.3">
      <c r="C1765" s="30"/>
      <c r="D1765" s="30"/>
      <c r="E1765" s="30"/>
      <c r="F1765" s="30"/>
      <c r="G1765" s="43"/>
      <c r="H1765" s="43"/>
      <c r="I1765" s="43"/>
      <c r="J1765" s="43"/>
      <c r="K1765" s="43"/>
      <c r="L1765" s="43"/>
      <c r="M1765" s="43"/>
      <c r="N1765" s="30"/>
      <c r="O1765" s="30"/>
      <c r="P1765" s="30"/>
      <c r="Q1765" s="30"/>
      <c r="R1765" s="30"/>
      <c r="S1765" s="30"/>
      <c r="T1765" s="30"/>
    </row>
    <row r="1766" spans="3:20" x14ac:dyDescent="0.3">
      <c r="C1766" s="30"/>
      <c r="D1766" s="30"/>
      <c r="E1766" s="30"/>
      <c r="F1766" s="30"/>
      <c r="G1766" s="43"/>
      <c r="H1766" s="43"/>
      <c r="I1766" s="43"/>
      <c r="J1766" s="43"/>
      <c r="K1766" s="43"/>
      <c r="L1766" s="43"/>
      <c r="M1766" s="43"/>
      <c r="N1766" s="30"/>
      <c r="O1766" s="30"/>
      <c r="P1766" s="30"/>
      <c r="Q1766" s="30"/>
      <c r="R1766" s="30"/>
      <c r="S1766" s="30"/>
      <c r="T1766" s="30"/>
    </row>
    <row r="1767" spans="3:20" x14ac:dyDescent="0.3">
      <c r="C1767" s="30"/>
      <c r="D1767" s="30"/>
      <c r="E1767" s="30"/>
      <c r="F1767" s="30"/>
      <c r="G1767" s="43"/>
      <c r="H1767" s="43"/>
      <c r="I1767" s="43"/>
      <c r="J1767" s="43"/>
      <c r="K1767" s="43"/>
      <c r="L1767" s="43"/>
      <c r="M1767" s="43"/>
      <c r="N1767" s="30"/>
      <c r="O1767" s="30"/>
      <c r="P1767" s="30"/>
      <c r="Q1767" s="30"/>
      <c r="R1767" s="30"/>
      <c r="S1767" s="30"/>
      <c r="T1767" s="30"/>
    </row>
    <row r="1768" spans="3:20" x14ac:dyDescent="0.3">
      <c r="C1768" s="30"/>
      <c r="D1768" s="30"/>
      <c r="E1768" s="30"/>
      <c r="F1768" s="30"/>
      <c r="G1768" s="43"/>
      <c r="H1768" s="43"/>
      <c r="I1768" s="43"/>
      <c r="J1768" s="43"/>
      <c r="K1768" s="43"/>
      <c r="L1768" s="43"/>
      <c r="M1768" s="43"/>
      <c r="N1768" s="30"/>
      <c r="O1768" s="30"/>
      <c r="P1768" s="30"/>
      <c r="Q1768" s="30"/>
      <c r="R1768" s="30"/>
      <c r="S1768" s="30"/>
      <c r="T1768" s="30"/>
    </row>
    <row r="1769" spans="3:20" x14ac:dyDescent="0.3">
      <c r="C1769" s="30"/>
      <c r="D1769" s="30"/>
      <c r="E1769" s="30"/>
      <c r="F1769" s="30"/>
      <c r="G1769" s="43"/>
      <c r="H1769" s="43"/>
      <c r="I1769" s="43"/>
      <c r="J1769" s="43"/>
      <c r="K1769" s="43"/>
      <c r="L1769" s="43"/>
      <c r="M1769" s="43"/>
      <c r="N1769" s="30"/>
      <c r="O1769" s="30"/>
      <c r="P1769" s="30"/>
      <c r="Q1769" s="30"/>
      <c r="R1769" s="30"/>
      <c r="S1769" s="30"/>
      <c r="T1769" s="30"/>
    </row>
    <row r="1770" spans="3:20" x14ac:dyDescent="0.3">
      <c r="C1770" s="30"/>
      <c r="D1770" s="30"/>
      <c r="E1770" s="30"/>
      <c r="F1770" s="30"/>
      <c r="G1770" s="43"/>
      <c r="H1770" s="43"/>
      <c r="I1770" s="43"/>
      <c r="J1770" s="43"/>
      <c r="K1770" s="43"/>
      <c r="L1770" s="43"/>
      <c r="M1770" s="43"/>
      <c r="N1770" s="30"/>
      <c r="O1770" s="30"/>
      <c r="P1770" s="30"/>
      <c r="Q1770" s="30"/>
      <c r="R1770" s="30"/>
      <c r="S1770" s="30"/>
      <c r="T1770" s="30"/>
    </row>
    <row r="1771" spans="3:20" x14ac:dyDescent="0.3">
      <c r="C1771" s="30"/>
      <c r="D1771" s="30"/>
      <c r="E1771" s="30"/>
      <c r="F1771" s="30"/>
      <c r="G1771" s="43"/>
      <c r="H1771" s="43"/>
      <c r="I1771" s="43"/>
      <c r="J1771" s="43"/>
      <c r="K1771" s="43"/>
      <c r="L1771" s="43"/>
      <c r="M1771" s="43"/>
      <c r="N1771" s="30"/>
      <c r="O1771" s="30"/>
      <c r="P1771" s="30"/>
      <c r="Q1771" s="30"/>
      <c r="R1771" s="30"/>
      <c r="S1771" s="30"/>
      <c r="T1771" s="30"/>
    </row>
    <row r="1772" spans="3:20" x14ac:dyDescent="0.3">
      <c r="C1772" s="30"/>
      <c r="D1772" s="30"/>
      <c r="E1772" s="30"/>
      <c r="F1772" s="30"/>
      <c r="G1772" s="43"/>
      <c r="H1772" s="43"/>
      <c r="I1772" s="43"/>
      <c r="J1772" s="43"/>
      <c r="K1772" s="43"/>
      <c r="L1772" s="43"/>
      <c r="M1772" s="43"/>
      <c r="N1772" s="30"/>
      <c r="O1772" s="30"/>
      <c r="P1772" s="30"/>
      <c r="Q1772" s="30"/>
      <c r="R1772" s="30"/>
      <c r="S1772" s="30"/>
      <c r="T1772" s="30"/>
    </row>
    <row r="1773" spans="3:20" x14ac:dyDescent="0.3">
      <c r="C1773" s="30"/>
      <c r="D1773" s="30"/>
      <c r="E1773" s="30"/>
      <c r="F1773" s="30"/>
      <c r="G1773" s="43"/>
      <c r="H1773" s="43"/>
      <c r="I1773" s="43"/>
      <c r="J1773" s="43"/>
      <c r="K1773" s="43"/>
      <c r="L1773" s="43"/>
      <c r="M1773" s="43"/>
      <c r="N1773" s="30"/>
      <c r="O1773" s="30"/>
      <c r="P1773" s="30"/>
      <c r="Q1773" s="30"/>
      <c r="R1773" s="30"/>
      <c r="S1773" s="30"/>
      <c r="T1773" s="30"/>
    </row>
    <row r="1774" spans="3:20" x14ac:dyDescent="0.3">
      <c r="C1774" s="30"/>
      <c r="D1774" s="30"/>
      <c r="E1774" s="30"/>
      <c r="F1774" s="30"/>
      <c r="G1774" s="43"/>
      <c r="H1774" s="43"/>
      <c r="I1774" s="43"/>
      <c r="J1774" s="43"/>
      <c r="K1774" s="43"/>
      <c r="L1774" s="43"/>
      <c r="M1774" s="43"/>
      <c r="N1774" s="30"/>
      <c r="O1774" s="30"/>
      <c r="P1774" s="30"/>
      <c r="Q1774" s="30"/>
      <c r="R1774" s="30"/>
      <c r="S1774" s="30"/>
      <c r="T1774" s="30"/>
    </row>
    <row r="1775" spans="3:20" x14ac:dyDescent="0.3">
      <c r="C1775" s="30"/>
      <c r="D1775" s="30"/>
      <c r="E1775" s="30"/>
      <c r="F1775" s="30"/>
      <c r="G1775" s="43"/>
      <c r="H1775" s="43"/>
      <c r="I1775" s="43"/>
      <c r="J1775" s="43"/>
      <c r="K1775" s="43"/>
      <c r="L1775" s="43"/>
      <c r="M1775" s="43"/>
      <c r="N1775" s="30"/>
      <c r="O1775" s="30"/>
      <c r="P1775" s="30"/>
      <c r="Q1775" s="30"/>
      <c r="R1775" s="30"/>
      <c r="S1775" s="30"/>
      <c r="T1775" s="30"/>
    </row>
    <row r="1776" spans="3:20" x14ac:dyDescent="0.3">
      <c r="C1776" s="30"/>
      <c r="D1776" s="30"/>
      <c r="E1776" s="30"/>
      <c r="F1776" s="30"/>
      <c r="G1776" s="43"/>
      <c r="H1776" s="43"/>
      <c r="I1776" s="43"/>
      <c r="J1776" s="43"/>
      <c r="K1776" s="43"/>
      <c r="L1776" s="43"/>
      <c r="M1776" s="43"/>
      <c r="N1776" s="30"/>
      <c r="O1776" s="30"/>
      <c r="P1776" s="30"/>
      <c r="Q1776" s="30"/>
      <c r="R1776" s="30"/>
      <c r="S1776" s="30"/>
      <c r="T1776" s="30"/>
    </row>
    <row r="1777" spans="3:20" x14ac:dyDescent="0.3">
      <c r="C1777" s="30"/>
      <c r="D1777" s="30"/>
      <c r="E1777" s="30"/>
      <c r="F1777" s="30"/>
      <c r="G1777" s="43"/>
      <c r="H1777" s="43"/>
      <c r="I1777" s="43"/>
      <c r="J1777" s="43"/>
      <c r="K1777" s="43"/>
      <c r="L1777" s="43"/>
      <c r="M1777" s="43"/>
      <c r="N1777" s="30"/>
      <c r="O1777" s="30"/>
      <c r="P1777" s="30"/>
      <c r="Q1777" s="30"/>
      <c r="R1777" s="30"/>
      <c r="S1777" s="30"/>
      <c r="T1777" s="30"/>
    </row>
    <row r="1778" spans="3:20" x14ac:dyDescent="0.3">
      <c r="C1778" s="30"/>
      <c r="D1778" s="30"/>
      <c r="E1778" s="30"/>
      <c r="F1778" s="30"/>
      <c r="G1778" s="43"/>
      <c r="H1778" s="43"/>
      <c r="I1778" s="43"/>
      <c r="J1778" s="43"/>
      <c r="K1778" s="43"/>
      <c r="L1778" s="43"/>
      <c r="M1778" s="43"/>
      <c r="N1778" s="30"/>
      <c r="O1778" s="30"/>
      <c r="P1778" s="30"/>
      <c r="Q1778" s="30"/>
      <c r="R1778" s="30"/>
      <c r="S1778" s="30"/>
      <c r="T1778" s="30"/>
    </row>
    <row r="1779" spans="3:20" x14ac:dyDescent="0.3">
      <c r="C1779" s="30"/>
      <c r="D1779" s="30"/>
      <c r="E1779" s="30"/>
      <c r="F1779" s="30"/>
      <c r="G1779" s="43"/>
      <c r="H1779" s="43"/>
      <c r="I1779" s="43"/>
      <c r="J1779" s="43"/>
      <c r="K1779" s="43"/>
      <c r="L1779" s="43"/>
      <c r="M1779" s="43"/>
      <c r="N1779" s="30"/>
      <c r="O1779" s="30"/>
      <c r="P1779" s="30"/>
      <c r="Q1779" s="30"/>
      <c r="R1779" s="30"/>
      <c r="S1779" s="30"/>
      <c r="T1779" s="30"/>
    </row>
    <row r="1780" spans="3:20" x14ac:dyDescent="0.3">
      <c r="C1780" s="30"/>
      <c r="D1780" s="30"/>
      <c r="E1780" s="30"/>
      <c r="F1780" s="30"/>
      <c r="G1780" s="43"/>
      <c r="H1780" s="43"/>
      <c r="I1780" s="43"/>
      <c r="J1780" s="43"/>
      <c r="K1780" s="43"/>
      <c r="L1780" s="43"/>
      <c r="M1780" s="43"/>
      <c r="N1780" s="30"/>
      <c r="O1780" s="30"/>
      <c r="P1780" s="30"/>
      <c r="Q1780" s="30"/>
      <c r="R1780" s="30"/>
      <c r="S1780" s="30"/>
      <c r="T1780" s="30"/>
    </row>
    <row r="1781" spans="3:20" x14ac:dyDescent="0.3">
      <c r="C1781" s="30"/>
      <c r="D1781" s="30"/>
      <c r="E1781" s="30"/>
      <c r="F1781" s="30"/>
      <c r="G1781" s="43"/>
      <c r="H1781" s="43"/>
      <c r="I1781" s="43"/>
      <c r="J1781" s="43"/>
      <c r="K1781" s="43"/>
      <c r="L1781" s="43"/>
      <c r="M1781" s="43"/>
      <c r="N1781" s="30"/>
      <c r="O1781" s="30"/>
      <c r="P1781" s="30"/>
      <c r="Q1781" s="30"/>
      <c r="R1781" s="30"/>
      <c r="S1781" s="30"/>
      <c r="T1781" s="30"/>
    </row>
    <row r="1782" spans="3:20" x14ac:dyDescent="0.3">
      <c r="C1782" s="30"/>
      <c r="D1782" s="30"/>
      <c r="E1782" s="30"/>
      <c r="F1782" s="30"/>
      <c r="G1782" s="43"/>
      <c r="H1782" s="43"/>
      <c r="I1782" s="43"/>
      <c r="J1782" s="43"/>
      <c r="K1782" s="43"/>
      <c r="L1782" s="43"/>
      <c r="M1782" s="43"/>
      <c r="N1782" s="30"/>
      <c r="O1782" s="30"/>
      <c r="P1782" s="30"/>
      <c r="Q1782" s="30"/>
      <c r="R1782" s="30"/>
      <c r="S1782" s="30"/>
      <c r="T1782" s="30"/>
    </row>
    <row r="1783" spans="3:20" x14ac:dyDescent="0.3">
      <c r="C1783" s="30"/>
      <c r="D1783" s="30"/>
      <c r="E1783" s="30"/>
      <c r="F1783" s="30"/>
      <c r="G1783" s="43"/>
      <c r="H1783" s="43"/>
      <c r="I1783" s="43"/>
      <c r="J1783" s="43"/>
      <c r="K1783" s="43"/>
      <c r="L1783" s="43"/>
      <c r="M1783" s="43"/>
      <c r="N1783" s="30"/>
      <c r="O1783" s="30"/>
      <c r="P1783" s="30"/>
      <c r="Q1783" s="30"/>
      <c r="R1783" s="30"/>
      <c r="S1783" s="30"/>
      <c r="T1783" s="30"/>
    </row>
    <row r="1784" spans="3:20" x14ac:dyDescent="0.3">
      <c r="C1784" s="30"/>
      <c r="D1784" s="30"/>
      <c r="E1784" s="30"/>
      <c r="F1784" s="30"/>
      <c r="G1784" s="43"/>
      <c r="H1784" s="43"/>
      <c r="I1784" s="43"/>
      <c r="J1784" s="43"/>
      <c r="K1784" s="43"/>
      <c r="L1784" s="43"/>
      <c r="M1784" s="43"/>
      <c r="N1784" s="30"/>
      <c r="O1784" s="30"/>
      <c r="P1784" s="30"/>
      <c r="Q1784" s="30"/>
      <c r="R1784" s="30"/>
      <c r="S1784" s="30"/>
      <c r="T1784" s="30"/>
    </row>
    <row r="1785" spans="3:20" x14ac:dyDescent="0.3">
      <c r="C1785" s="30"/>
      <c r="D1785" s="30"/>
      <c r="E1785" s="30"/>
      <c r="F1785" s="30"/>
      <c r="G1785" s="43"/>
      <c r="H1785" s="43"/>
      <c r="I1785" s="43"/>
      <c r="J1785" s="43"/>
      <c r="K1785" s="43"/>
      <c r="L1785" s="43"/>
      <c r="M1785" s="43"/>
      <c r="N1785" s="30"/>
      <c r="O1785" s="30"/>
      <c r="P1785" s="30"/>
      <c r="Q1785" s="30"/>
      <c r="R1785" s="30"/>
      <c r="S1785" s="30"/>
      <c r="T1785" s="30"/>
    </row>
    <row r="1786" spans="3:20" x14ac:dyDescent="0.3">
      <c r="C1786" s="30"/>
      <c r="D1786" s="30"/>
      <c r="E1786" s="30"/>
      <c r="F1786" s="30"/>
      <c r="G1786" s="43"/>
      <c r="H1786" s="43"/>
      <c r="I1786" s="43"/>
      <c r="J1786" s="43"/>
      <c r="K1786" s="43"/>
      <c r="L1786" s="43"/>
      <c r="M1786" s="43"/>
      <c r="N1786" s="30"/>
      <c r="O1786" s="30"/>
      <c r="P1786" s="30"/>
      <c r="Q1786" s="30"/>
      <c r="R1786" s="30"/>
      <c r="S1786" s="30"/>
      <c r="T1786" s="30"/>
    </row>
    <row r="1787" spans="3:20" x14ac:dyDescent="0.3">
      <c r="C1787" s="30"/>
      <c r="D1787" s="30"/>
      <c r="E1787" s="30"/>
      <c r="F1787" s="30"/>
      <c r="G1787" s="43"/>
      <c r="H1787" s="43"/>
      <c r="I1787" s="43"/>
      <c r="J1787" s="43"/>
      <c r="K1787" s="43"/>
      <c r="L1787" s="43"/>
      <c r="M1787" s="43"/>
      <c r="N1787" s="30"/>
      <c r="O1787" s="30"/>
      <c r="P1787" s="30"/>
      <c r="Q1787" s="30"/>
      <c r="R1787" s="30"/>
      <c r="S1787" s="30"/>
      <c r="T1787" s="30"/>
    </row>
    <row r="1788" spans="3:20" x14ac:dyDescent="0.3">
      <c r="C1788" s="30"/>
      <c r="D1788" s="30"/>
      <c r="E1788" s="30"/>
      <c r="F1788" s="30"/>
      <c r="G1788" s="43"/>
      <c r="H1788" s="43"/>
      <c r="I1788" s="43"/>
      <c r="J1788" s="43"/>
      <c r="K1788" s="43"/>
      <c r="L1788" s="43"/>
      <c r="M1788" s="43"/>
      <c r="N1788" s="30"/>
      <c r="O1788" s="30"/>
      <c r="P1788" s="30"/>
      <c r="Q1788" s="30"/>
      <c r="R1788" s="30"/>
      <c r="S1788" s="30"/>
      <c r="T1788" s="30"/>
    </row>
    <row r="1789" spans="3:20" x14ac:dyDescent="0.3">
      <c r="C1789" s="30"/>
      <c r="D1789" s="30"/>
      <c r="E1789" s="30"/>
      <c r="F1789" s="30"/>
      <c r="G1789" s="43"/>
      <c r="H1789" s="43"/>
      <c r="I1789" s="43"/>
      <c r="J1789" s="43"/>
      <c r="K1789" s="43"/>
      <c r="L1789" s="43"/>
      <c r="M1789" s="43"/>
      <c r="N1789" s="30"/>
      <c r="O1789" s="30"/>
      <c r="P1789" s="30"/>
      <c r="Q1789" s="30"/>
      <c r="R1789" s="30"/>
      <c r="S1789" s="30"/>
      <c r="T1789" s="30"/>
    </row>
    <row r="1790" spans="3:20" x14ac:dyDescent="0.3">
      <c r="C1790" s="30"/>
      <c r="D1790" s="30"/>
      <c r="E1790" s="30"/>
      <c r="F1790" s="30"/>
      <c r="G1790" s="43"/>
      <c r="H1790" s="43"/>
      <c r="I1790" s="43"/>
      <c r="J1790" s="43"/>
      <c r="K1790" s="43"/>
      <c r="L1790" s="43"/>
      <c r="M1790" s="43"/>
      <c r="N1790" s="30"/>
      <c r="O1790" s="30"/>
      <c r="P1790" s="30"/>
      <c r="Q1790" s="30"/>
      <c r="R1790" s="30"/>
      <c r="S1790" s="30"/>
      <c r="T1790" s="30"/>
    </row>
    <row r="1791" spans="3:20" x14ac:dyDescent="0.3">
      <c r="C1791" s="30"/>
      <c r="D1791" s="30"/>
      <c r="E1791" s="30"/>
      <c r="F1791" s="30"/>
      <c r="G1791" s="43"/>
      <c r="H1791" s="43"/>
      <c r="I1791" s="43"/>
      <c r="J1791" s="43"/>
      <c r="K1791" s="43"/>
      <c r="L1791" s="43"/>
      <c r="M1791" s="43"/>
      <c r="N1791" s="30"/>
      <c r="O1791" s="30"/>
      <c r="P1791" s="30"/>
      <c r="Q1791" s="30"/>
      <c r="R1791" s="30"/>
      <c r="S1791" s="30"/>
      <c r="T1791" s="30"/>
    </row>
    <row r="1792" spans="3:20" x14ac:dyDescent="0.3">
      <c r="C1792" s="30"/>
      <c r="D1792" s="30"/>
      <c r="E1792" s="30"/>
      <c r="F1792" s="30"/>
      <c r="G1792" s="43"/>
      <c r="H1792" s="43"/>
      <c r="I1792" s="43"/>
      <c r="J1792" s="43"/>
      <c r="K1792" s="43"/>
      <c r="L1792" s="43"/>
      <c r="M1792" s="43"/>
      <c r="N1792" s="30"/>
      <c r="O1792" s="30"/>
      <c r="P1792" s="30"/>
      <c r="Q1792" s="30"/>
      <c r="R1792" s="30"/>
      <c r="S1792" s="30"/>
      <c r="T1792" s="30"/>
    </row>
    <row r="1793" spans="3:20" x14ac:dyDescent="0.3">
      <c r="C1793" s="30"/>
      <c r="D1793" s="30"/>
      <c r="E1793" s="30"/>
      <c r="F1793" s="30"/>
      <c r="G1793" s="43"/>
      <c r="H1793" s="43"/>
      <c r="I1793" s="43"/>
      <c r="J1793" s="43"/>
      <c r="K1793" s="43"/>
      <c r="L1793" s="43"/>
      <c r="M1793" s="43"/>
      <c r="N1793" s="30"/>
      <c r="O1793" s="30"/>
      <c r="P1793" s="30"/>
      <c r="Q1793" s="30"/>
      <c r="R1793" s="30"/>
      <c r="S1793" s="30"/>
      <c r="T1793" s="30"/>
    </row>
    <row r="1794" spans="3:20" x14ac:dyDescent="0.3">
      <c r="C1794" s="30"/>
      <c r="D1794" s="30"/>
      <c r="E1794" s="30"/>
      <c r="F1794" s="30"/>
      <c r="G1794" s="43"/>
      <c r="H1794" s="43"/>
      <c r="I1794" s="43"/>
      <c r="J1794" s="43"/>
      <c r="K1794" s="43"/>
      <c r="L1794" s="43"/>
      <c r="M1794" s="43"/>
      <c r="N1794" s="30"/>
      <c r="O1794" s="30"/>
      <c r="P1794" s="30"/>
      <c r="Q1794" s="30"/>
      <c r="R1794" s="30"/>
      <c r="S1794" s="30"/>
      <c r="T1794" s="30"/>
    </row>
    <row r="1795" spans="3:20" x14ac:dyDescent="0.3">
      <c r="C1795" s="30"/>
      <c r="D1795" s="30"/>
      <c r="E1795" s="30"/>
      <c r="F1795" s="30"/>
      <c r="G1795" s="43"/>
      <c r="H1795" s="43"/>
      <c r="I1795" s="43"/>
      <c r="J1795" s="43"/>
      <c r="K1795" s="43"/>
      <c r="L1795" s="43"/>
      <c r="M1795" s="43"/>
      <c r="N1795" s="30"/>
      <c r="O1795" s="30"/>
      <c r="P1795" s="30"/>
      <c r="Q1795" s="30"/>
      <c r="R1795" s="30"/>
      <c r="S1795" s="30"/>
      <c r="T1795" s="30"/>
    </row>
    <row r="1796" spans="3:20" x14ac:dyDescent="0.3">
      <c r="C1796" s="30"/>
      <c r="D1796" s="30"/>
      <c r="E1796" s="30"/>
      <c r="F1796" s="30"/>
      <c r="G1796" s="43"/>
      <c r="H1796" s="43"/>
      <c r="I1796" s="43"/>
      <c r="J1796" s="43"/>
      <c r="K1796" s="43"/>
      <c r="L1796" s="43"/>
      <c r="M1796" s="43"/>
      <c r="N1796" s="30"/>
      <c r="O1796" s="30"/>
      <c r="P1796" s="30"/>
      <c r="Q1796" s="30"/>
      <c r="R1796" s="30"/>
      <c r="S1796" s="30"/>
      <c r="T1796" s="30"/>
    </row>
    <row r="1797" spans="3:20" x14ac:dyDescent="0.3">
      <c r="C1797" s="30"/>
      <c r="D1797" s="30"/>
      <c r="E1797" s="30"/>
      <c r="F1797" s="30"/>
      <c r="G1797" s="43"/>
      <c r="H1797" s="43"/>
      <c r="I1797" s="43"/>
      <c r="J1797" s="43"/>
      <c r="K1797" s="43"/>
      <c r="L1797" s="43"/>
      <c r="M1797" s="43"/>
      <c r="N1797" s="30"/>
      <c r="O1797" s="30"/>
      <c r="P1797" s="30"/>
      <c r="Q1797" s="30"/>
      <c r="R1797" s="30"/>
      <c r="S1797" s="30"/>
      <c r="T1797" s="30"/>
    </row>
    <row r="1798" spans="3:20" x14ac:dyDescent="0.3">
      <c r="C1798" s="30"/>
      <c r="D1798" s="30"/>
      <c r="E1798" s="30"/>
      <c r="F1798" s="30"/>
      <c r="G1798" s="43"/>
      <c r="H1798" s="43"/>
      <c r="I1798" s="43"/>
      <c r="J1798" s="43"/>
      <c r="K1798" s="43"/>
      <c r="L1798" s="43"/>
      <c r="M1798" s="43"/>
      <c r="N1798" s="30"/>
      <c r="O1798" s="30"/>
      <c r="P1798" s="30"/>
      <c r="Q1798" s="30"/>
      <c r="R1798" s="30"/>
      <c r="S1798" s="30"/>
      <c r="T1798" s="30"/>
    </row>
    <row r="1799" spans="3:20" x14ac:dyDescent="0.3">
      <c r="C1799" s="30"/>
      <c r="D1799" s="30"/>
      <c r="E1799" s="30"/>
      <c r="F1799" s="30"/>
      <c r="G1799" s="43"/>
      <c r="H1799" s="43"/>
      <c r="I1799" s="43"/>
      <c r="J1799" s="43"/>
      <c r="K1799" s="43"/>
      <c r="L1799" s="43"/>
      <c r="M1799" s="43"/>
      <c r="N1799" s="30"/>
      <c r="O1799" s="30"/>
      <c r="P1799" s="30"/>
      <c r="Q1799" s="30"/>
      <c r="R1799" s="30"/>
      <c r="S1799" s="30"/>
      <c r="T1799" s="30"/>
    </row>
    <row r="1800" spans="3:20" x14ac:dyDescent="0.3">
      <c r="C1800" s="30"/>
      <c r="D1800" s="30"/>
      <c r="E1800" s="30"/>
      <c r="F1800" s="30"/>
      <c r="G1800" s="43"/>
      <c r="H1800" s="43"/>
      <c r="I1800" s="43"/>
      <c r="J1800" s="43"/>
      <c r="K1800" s="43"/>
      <c r="L1800" s="43"/>
      <c r="M1800" s="43"/>
      <c r="N1800" s="30"/>
      <c r="O1800" s="30"/>
      <c r="P1800" s="30"/>
      <c r="Q1800" s="30"/>
      <c r="R1800" s="30"/>
      <c r="S1800" s="30"/>
      <c r="T1800" s="30"/>
    </row>
    <row r="1801" spans="3:20" x14ac:dyDescent="0.3">
      <c r="C1801" s="30"/>
      <c r="D1801" s="30"/>
      <c r="E1801" s="30"/>
      <c r="F1801" s="30"/>
      <c r="G1801" s="43"/>
      <c r="H1801" s="43"/>
      <c r="I1801" s="43"/>
      <c r="J1801" s="43"/>
      <c r="K1801" s="43"/>
      <c r="L1801" s="43"/>
      <c r="M1801" s="43"/>
      <c r="N1801" s="30"/>
      <c r="O1801" s="30"/>
      <c r="P1801" s="30"/>
      <c r="Q1801" s="30"/>
      <c r="R1801" s="30"/>
      <c r="S1801" s="30"/>
      <c r="T1801" s="30"/>
    </row>
    <row r="1802" spans="3:20" x14ac:dyDescent="0.3">
      <c r="C1802" s="30"/>
      <c r="D1802" s="30"/>
      <c r="E1802" s="30"/>
      <c r="F1802" s="30"/>
      <c r="G1802" s="43"/>
      <c r="H1802" s="43"/>
      <c r="I1802" s="43"/>
      <c r="J1802" s="43"/>
      <c r="K1802" s="43"/>
      <c r="L1802" s="43"/>
      <c r="M1802" s="43"/>
      <c r="N1802" s="30"/>
      <c r="O1802" s="30"/>
      <c r="P1802" s="30"/>
      <c r="Q1802" s="30"/>
      <c r="R1802" s="30"/>
      <c r="S1802" s="30"/>
      <c r="T1802" s="30"/>
    </row>
    <row r="1803" spans="3:20" x14ac:dyDescent="0.3">
      <c r="C1803" s="30"/>
      <c r="D1803" s="30"/>
      <c r="E1803" s="30"/>
      <c r="F1803" s="30"/>
      <c r="G1803" s="43"/>
      <c r="H1803" s="43"/>
      <c r="I1803" s="43"/>
      <c r="J1803" s="43"/>
      <c r="K1803" s="43"/>
      <c r="L1803" s="43"/>
      <c r="M1803" s="43"/>
      <c r="N1803" s="30"/>
      <c r="O1803" s="30"/>
      <c r="P1803" s="30"/>
      <c r="Q1803" s="30"/>
      <c r="R1803" s="30"/>
      <c r="S1803" s="30"/>
      <c r="T1803" s="30"/>
    </row>
    <row r="1804" spans="3:20" x14ac:dyDescent="0.3">
      <c r="C1804" s="30"/>
      <c r="D1804" s="30"/>
      <c r="E1804" s="30"/>
      <c r="F1804" s="30"/>
      <c r="G1804" s="43"/>
      <c r="H1804" s="43"/>
      <c r="I1804" s="43"/>
      <c r="J1804" s="43"/>
      <c r="K1804" s="43"/>
      <c r="L1804" s="43"/>
      <c r="M1804" s="43"/>
      <c r="N1804" s="30"/>
      <c r="O1804" s="30"/>
      <c r="P1804" s="30"/>
      <c r="Q1804" s="30"/>
      <c r="R1804" s="30"/>
      <c r="S1804" s="30"/>
      <c r="T1804" s="30"/>
    </row>
    <row r="1805" spans="3:20" x14ac:dyDescent="0.3">
      <c r="C1805" s="30"/>
      <c r="D1805" s="30"/>
      <c r="E1805" s="30"/>
      <c r="F1805" s="30"/>
      <c r="G1805" s="43"/>
      <c r="H1805" s="43"/>
      <c r="I1805" s="43"/>
      <c r="J1805" s="43"/>
      <c r="K1805" s="43"/>
      <c r="L1805" s="43"/>
      <c r="M1805" s="43"/>
      <c r="N1805" s="30"/>
      <c r="O1805" s="30"/>
      <c r="P1805" s="30"/>
      <c r="Q1805" s="30"/>
      <c r="R1805" s="30"/>
      <c r="S1805" s="30"/>
      <c r="T1805" s="30"/>
    </row>
    <row r="1806" spans="3:20" x14ac:dyDescent="0.3">
      <c r="C1806" s="30"/>
      <c r="D1806" s="30"/>
      <c r="E1806" s="30"/>
      <c r="F1806" s="30"/>
      <c r="G1806" s="43"/>
      <c r="H1806" s="43"/>
      <c r="I1806" s="43"/>
      <c r="J1806" s="43"/>
      <c r="K1806" s="43"/>
      <c r="L1806" s="43"/>
      <c r="M1806" s="43"/>
      <c r="N1806" s="30"/>
      <c r="O1806" s="30"/>
      <c r="P1806" s="30"/>
      <c r="Q1806" s="30"/>
      <c r="R1806" s="30"/>
      <c r="S1806" s="30"/>
      <c r="T1806" s="30"/>
    </row>
    <row r="1807" spans="3:20" x14ac:dyDescent="0.3">
      <c r="C1807" s="30"/>
      <c r="D1807" s="30"/>
      <c r="E1807" s="30"/>
      <c r="F1807" s="30"/>
      <c r="G1807" s="43"/>
      <c r="H1807" s="43"/>
      <c r="I1807" s="43"/>
      <c r="J1807" s="43"/>
      <c r="K1807" s="43"/>
      <c r="L1807" s="43"/>
      <c r="M1807" s="43"/>
      <c r="N1807" s="30"/>
      <c r="O1807" s="30"/>
      <c r="P1807" s="30"/>
      <c r="Q1807" s="30"/>
      <c r="R1807" s="30"/>
      <c r="S1807" s="30"/>
      <c r="T1807" s="30"/>
    </row>
    <row r="1808" spans="3:20" x14ac:dyDescent="0.3">
      <c r="C1808" s="30"/>
      <c r="D1808" s="30"/>
      <c r="E1808" s="30"/>
      <c r="F1808" s="30"/>
      <c r="G1808" s="43"/>
      <c r="H1808" s="43"/>
      <c r="I1808" s="43"/>
      <c r="J1808" s="43"/>
      <c r="K1808" s="43"/>
      <c r="L1808" s="43"/>
      <c r="M1808" s="43"/>
      <c r="N1808" s="30"/>
      <c r="O1808" s="30"/>
      <c r="P1808" s="30"/>
      <c r="Q1808" s="30"/>
      <c r="R1808" s="30"/>
      <c r="S1808" s="30"/>
      <c r="T1808" s="30"/>
    </row>
    <row r="1809" spans="3:20" x14ac:dyDescent="0.3">
      <c r="C1809" s="30"/>
      <c r="D1809" s="30"/>
      <c r="E1809" s="30"/>
      <c r="F1809" s="30"/>
      <c r="G1809" s="43"/>
      <c r="H1809" s="43"/>
      <c r="I1809" s="43"/>
      <c r="J1809" s="43"/>
      <c r="K1809" s="43"/>
      <c r="L1809" s="43"/>
      <c r="M1809" s="43"/>
      <c r="N1809" s="30"/>
      <c r="O1809" s="30"/>
      <c r="P1809" s="30"/>
      <c r="Q1809" s="30"/>
      <c r="R1809" s="30"/>
      <c r="S1809" s="30"/>
      <c r="T1809" s="30"/>
    </row>
    <row r="1810" spans="3:20" x14ac:dyDescent="0.3">
      <c r="C1810" s="30"/>
      <c r="D1810" s="30"/>
      <c r="E1810" s="30"/>
      <c r="F1810" s="30"/>
      <c r="G1810" s="43"/>
      <c r="H1810" s="43"/>
      <c r="I1810" s="43"/>
      <c r="J1810" s="43"/>
      <c r="K1810" s="43"/>
      <c r="L1810" s="43"/>
      <c r="M1810" s="43"/>
      <c r="N1810" s="30"/>
      <c r="O1810" s="30"/>
      <c r="P1810" s="30"/>
      <c r="Q1810" s="30"/>
      <c r="R1810" s="30"/>
      <c r="S1810" s="30"/>
      <c r="T1810" s="30"/>
    </row>
    <row r="1811" spans="3:20" x14ac:dyDescent="0.3">
      <c r="C1811" s="30"/>
      <c r="D1811" s="30"/>
      <c r="E1811" s="30"/>
      <c r="F1811" s="30"/>
      <c r="G1811" s="43"/>
      <c r="H1811" s="43"/>
      <c r="I1811" s="43"/>
      <c r="J1811" s="43"/>
      <c r="K1811" s="43"/>
      <c r="L1811" s="43"/>
      <c r="M1811" s="43"/>
      <c r="N1811" s="30"/>
      <c r="O1811" s="30"/>
      <c r="P1811" s="30"/>
      <c r="Q1811" s="30"/>
      <c r="R1811" s="30"/>
      <c r="S1811" s="30"/>
      <c r="T1811" s="30"/>
    </row>
    <row r="1812" spans="3:20" x14ac:dyDescent="0.3">
      <c r="C1812" s="30"/>
      <c r="D1812" s="30"/>
      <c r="E1812" s="30"/>
      <c r="F1812" s="30"/>
      <c r="G1812" s="43"/>
      <c r="H1812" s="43"/>
      <c r="I1812" s="43"/>
      <c r="J1812" s="43"/>
      <c r="K1812" s="43"/>
      <c r="L1812" s="43"/>
      <c r="M1812" s="43"/>
      <c r="N1812" s="30"/>
      <c r="O1812" s="30"/>
      <c r="P1812" s="30"/>
      <c r="Q1812" s="30"/>
      <c r="R1812" s="30"/>
      <c r="S1812" s="30"/>
      <c r="T1812" s="30"/>
    </row>
    <row r="1813" spans="3:20" x14ac:dyDescent="0.3">
      <c r="C1813" s="30"/>
      <c r="D1813" s="30"/>
      <c r="E1813" s="30"/>
      <c r="F1813" s="30"/>
      <c r="G1813" s="43"/>
      <c r="H1813" s="43"/>
      <c r="I1813" s="43"/>
      <c r="J1813" s="43"/>
      <c r="K1813" s="43"/>
      <c r="L1813" s="43"/>
      <c r="M1813" s="43"/>
      <c r="N1813" s="30"/>
      <c r="O1813" s="30"/>
      <c r="P1813" s="30"/>
      <c r="Q1813" s="30"/>
      <c r="R1813" s="30"/>
      <c r="S1813" s="30"/>
      <c r="T1813" s="30"/>
    </row>
    <row r="1814" spans="3:20" x14ac:dyDescent="0.3">
      <c r="C1814" s="30"/>
      <c r="D1814" s="30"/>
      <c r="E1814" s="30"/>
      <c r="F1814" s="30"/>
      <c r="G1814" s="43"/>
      <c r="H1814" s="43"/>
      <c r="I1814" s="43"/>
      <c r="J1814" s="43"/>
      <c r="K1814" s="43"/>
      <c r="L1814" s="43"/>
      <c r="M1814" s="43"/>
      <c r="N1814" s="30"/>
      <c r="O1814" s="30"/>
      <c r="P1814" s="30"/>
      <c r="Q1814" s="30"/>
      <c r="R1814" s="30"/>
      <c r="S1814" s="30"/>
      <c r="T1814" s="30"/>
    </row>
    <row r="1815" spans="3:20" x14ac:dyDescent="0.3">
      <c r="C1815" s="30"/>
      <c r="D1815" s="30"/>
      <c r="E1815" s="30"/>
      <c r="F1815" s="30"/>
      <c r="G1815" s="43"/>
      <c r="H1815" s="43"/>
      <c r="I1815" s="43"/>
      <c r="J1815" s="43"/>
      <c r="K1815" s="43"/>
      <c r="L1815" s="43"/>
      <c r="M1815" s="43"/>
      <c r="N1815" s="30"/>
      <c r="O1815" s="30"/>
      <c r="P1815" s="30"/>
      <c r="Q1815" s="30"/>
      <c r="R1815" s="30"/>
      <c r="S1815" s="30"/>
      <c r="T1815" s="30"/>
    </row>
    <row r="1816" spans="3:20" x14ac:dyDescent="0.3">
      <c r="C1816" s="30"/>
      <c r="D1816" s="30"/>
      <c r="E1816" s="30"/>
      <c r="F1816" s="30"/>
      <c r="G1816" s="43"/>
      <c r="H1816" s="43"/>
      <c r="I1816" s="43"/>
      <c r="J1816" s="43"/>
      <c r="K1816" s="43"/>
      <c r="L1816" s="43"/>
      <c r="M1816" s="43"/>
      <c r="N1816" s="30"/>
      <c r="O1816" s="30"/>
      <c r="P1816" s="30"/>
      <c r="Q1816" s="30"/>
      <c r="R1816" s="30"/>
      <c r="S1816" s="30"/>
      <c r="T1816" s="30"/>
    </row>
    <row r="1817" spans="3:20" x14ac:dyDescent="0.3">
      <c r="C1817" s="30"/>
      <c r="D1817" s="30"/>
      <c r="E1817" s="30"/>
      <c r="F1817" s="30"/>
      <c r="G1817" s="43"/>
      <c r="H1817" s="43"/>
      <c r="I1817" s="43"/>
      <c r="J1817" s="43"/>
      <c r="K1817" s="43"/>
      <c r="L1817" s="43"/>
      <c r="M1817" s="43"/>
      <c r="N1817" s="30"/>
      <c r="O1817" s="30"/>
      <c r="P1817" s="30"/>
      <c r="Q1817" s="30"/>
      <c r="R1817" s="30"/>
      <c r="S1817" s="30"/>
      <c r="T1817" s="30"/>
    </row>
    <row r="1818" spans="3:20" x14ac:dyDescent="0.3">
      <c r="C1818" s="30"/>
      <c r="D1818" s="30"/>
      <c r="E1818" s="30"/>
      <c r="F1818" s="30"/>
      <c r="G1818" s="43"/>
      <c r="H1818" s="43"/>
      <c r="I1818" s="43"/>
      <c r="J1818" s="43"/>
      <c r="K1818" s="43"/>
      <c r="L1818" s="43"/>
      <c r="M1818" s="43"/>
      <c r="N1818" s="30"/>
      <c r="O1818" s="30"/>
      <c r="P1818" s="30"/>
      <c r="Q1818" s="30"/>
      <c r="R1818" s="30"/>
      <c r="S1818" s="30"/>
      <c r="T1818" s="30"/>
    </row>
    <row r="1819" spans="3:20" x14ac:dyDescent="0.3">
      <c r="C1819" s="30"/>
      <c r="D1819" s="30"/>
      <c r="E1819" s="30"/>
      <c r="F1819" s="30"/>
      <c r="G1819" s="43"/>
      <c r="H1819" s="43"/>
      <c r="I1819" s="43"/>
      <c r="J1819" s="43"/>
      <c r="K1819" s="43"/>
      <c r="L1819" s="43"/>
      <c r="M1819" s="43"/>
      <c r="N1819" s="30"/>
      <c r="O1819" s="30"/>
      <c r="P1819" s="30"/>
      <c r="Q1819" s="30"/>
      <c r="R1819" s="30"/>
      <c r="S1819" s="30"/>
      <c r="T1819" s="30"/>
    </row>
    <row r="1820" spans="3:20" x14ac:dyDescent="0.3">
      <c r="C1820" s="30"/>
      <c r="D1820" s="30"/>
      <c r="E1820" s="30"/>
      <c r="F1820" s="30"/>
      <c r="G1820" s="43"/>
      <c r="H1820" s="43"/>
      <c r="I1820" s="43"/>
      <c r="J1820" s="43"/>
      <c r="K1820" s="43"/>
      <c r="L1820" s="43"/>
      <c r="M1820" s="43"/>
      <c r="N1820" s="30"/>
      <c r="O1820" s="30"/>
      <c r="P1820" s="30"/>
      <c r="Q1820" s="30"/>
      <c r="R1820" s="30"/>
      <c r="S1820" s="30"/>
      <c r="T1820" s="30"/>
    </row>
    <row r="1821" spans="3:20" x14ac:dyDescent="0.3">
      <c r="C1821" s="30"/>
      <c r="D1821" s="30"/>
      <c r="E1821" s="30"/>
      <c r="F1821" s="30"/>
      <c r="G1821" s="43"/>
      <c r="H1821" s="43"/>
      <c r="I1821" s="43"/>
      <c r="J1821" s="43"/>
      <c r="K1821" s="43"/>
      <c r="L1821" s="43"/>
      <c r="M1821" s="43"/>
      <c r="N1821" s="30"/>
      <c r="O1821" s="30"/>
      <c r="P1821" s="30"/>
      <c r="Q1821" s="30"/>
      <c r="R1821" s="30"/>
      <c r="S1821" s="30"/>
      <c r="T1821" s="30"/>
    </row>
    <row r="1822" spans="3:20" x14ac:dyDescent="0.3">
      <c r="C1822" s="30"/>
      <c r="D1822" s="30"/>
      <c r="E1822" s="30"/>
      <c r="F1822" s="30"/>
      <c r="G1822" s="43"/>
      <c r="H1822" s="43"/>
      <c r="I1822" s="43"/>
      <c r="J1822" s="43"/>
      <c r="K1822" s="43"/>
      <c r="L1822" s="43"/>
      <c r="M1822" s="43"/>
      <c r="N1822" s="30"/>
      <c r="O1822" s="30"/>
      <c r="P1822" s="30"/>
      <c r="Q1822" s="30"/>
      <c r="R1822" s="30"/>
      <c r="S1822" s="30"/>
      <c r="T1822" s="30"/>
    </row>
    <row r="1823" spans="3:20" x14ac:dyDescent="0.3">
      <c r="C1823" s="30"/>
      <c r="D1823" s="30"/>
      <c r="E1823" s="30"/>
      <c r="F1823" s="30"/>
      <c r="G1823" s="43"/>
      <c r="H1823" s="43"/>
      <c r="I1823" s="43"/>
      <c r="J1823" s="43"/>
      <c r="K1823" s="43"/>
      <c r="L1823" s="43"/>
      <c r="M1823" s="43"/>
      <c r="N1823" s="30"/>
      <c r="O1823" s="30"/>
      <c r="P1823" s="30"/>
      <c r="Q1823" s="30"/>
      <c r="R1823" s="30"/>
      <c r="S1823" s="30"/>
      <c r="T1823" s="30"/>
    </row>
    <row r="1824" spans="3:20" x14ac:dyDescent="0.3">
      <c r="C1824" s="30"/>
      <c r="D1824" s="30"/>
      <c r="E1824" s="30"/>
      <c r="F1824" s="30"/>
      <c r="G1824" s="43"/>
      <c r="H1824" s="43"/>
      <c r="I1824" s="43"/>
      <c r="J1824" s="43"/>
      <c r="K1824" s="43"/>
      <c r="L1824" s="43"/>
      <c r="M1824" s="43"/>
      <c r="N1824" s="30"/>
      <c r="O1824" s="30"/>
      <c r="P1824" s="30"/>
      <c r="Q1824" s="30"/>
      <c r="R1824" s="30"/>
      <c r="S1824" s="30"/>
      <c r="T1824" s="30"/>
    </row>
    <row r="1825" spans="3:20" x14ac:dyDescent="0.3">
      <c r="C1825" s="30"/>
      <c r="D1825" s="30"/>
      <c r="E1825" s="30"/>
      <c r="F1825" s="30"/>
      <c r="G1825" s="43"/>
      <c r="H1825" s="43"/>
      <c r="I1825" s="43"/>
      <c r="J1825" s="43"/>
      <c r="K1825" s="43"/>
      <c r="L1825" s="43"/>
      <c r="M1825" s="43"/>
      <c r="N1825" s="30"/>
      <c r="O1825" s="30"/>
      <c r="P1825" s="30"/>
      <c r="Q1825" s="30"/>
      <c r="R1825" s="30"/>
      <c r="S1825" s="30"/>
      <c r="T1825" s="30"/>
    </row>
    <row r="1826" spans="3:20" x14ac:dyDescent="0.3">
      <c r="C1826" s="30"/>
      <c r="D1826" s="30"/>
      <c r="E1826" s="30"/>
      <c r="F1826" s="30"/>
      <c r="G1826" s="43"/>
      <c r="H1826" s="43"/>
      <c r="I1826" s="43"/>
      <c r="J1826" s="43"/>
      <c r="K1826" s="43"/>
      <c r="L1826" s="43"/>
      <c r="M1826" s="43"/>
      <c r="N1826" s="30"/>
      <c r="O1826" s="30"/>
      <c r="P1826" s="30"/>
      <c r="Q1826" s="30"/>
      <c r="R1826" s="30"/>
      <c r="S1826" s="30"/>
      <c r="T1826" s="30"/>
    </row>
    <row r="1827" spans="3:20" x14ac:dyDescent="0.3">
      <c r="C1827" s="30"/>
      <c r="D1827" s="30"/>
      <c r="E1827" s="30"/>
      <c r="F1827" s="30"/>
      <c r="G1827" s="43"/>
      <c r="H1827" s="43"/>
      <c r="I1827" s="43"/>
      <c r="J1827" s="43"/>
      <c r="K1827" s="43"/>
      <c r="L1827" s="43"/>
      <c r="M1827" s="43"/>
      <c r="N1827" s="30"/>
      <c r="O1827" s="30"/>
      <c r="P1827" s="30"/>
      <c r="Q1827" s="30"/>
      <c r="R1827" s="30"/>
      <c r="S1827" s="30"/>
      <c r="T1827" s="30"/>
    </row>
    <row r="1828" spans="3:20" x14ac:dyDescent="0.3">
      <c r="C1828" s="30"/>
      <c r="D1828" s="30"/>
      <c r="E1828" s="30"/>
      <c r="F1828" s="30"/>
      <c r="G1828" s="43"/>
      <c r="H1828" s="43"/>
      <c r="I1828" s="43"/>
      <c r="J1828" s="43"/>
      <c r="K1828" s="43"/>
      <c r="L1828" s="43"/>
      <c r="M1828" s="43"/>
      <c r="N1828" s="30"/>
      <c r="O1828" s="30"/>
      <c r="P1828" s="30"/>
      <c r="Q1828" s="30"/>
      <c r="R1828" s="30"/>
      <c r="S1828" s="30"/>
      <c r="T1828" s="30"/>
    </row>
    <row r="1829" spans="3:20" x14ac:dyDescent="0.3">
      <c r="C1829" s="30"/>
      <c r="D1829" s="30"/>
      <c r="E1829" s="30"/>
      <c r="F1829" s="30"/>
      <c r="G1829" s="43"/>
      <c r="H1829" s="43"/>
      <c r="I1829" s="43"/>
      <c r="J1829" s="43"/>
      <c r="K1829" s="43"/>
      <c r="L1829" s="43"/>
      <c r="M1829" s="43"/>
      <c r="N1829" s="30"/>
      <c r="O1829" s="30"/>
      <c r="P1829" s="30"/>
      <c r="Q1829" s="30"/>
      <c r="R1829" s="30"/>
      <c r="S1829" s="30"/>
      <c r="T1829" s="30"/>
    </row>
    <row r="1830" spans="3:20" x14ac:dyDescent="0.3">
      <c r="C1830" s="30"/>
      <c r="D1830" s="30"/>
      <c r="E1830" s="30"/>
      <c r="F1830" s="30"/>
      <c r="G1830" s="43"/>
      <c r="H1830" s="43"/>
      <c r="I1830" s="43"/>
      <c r="J1830" s="43"/>
      <c r="K1830" s="43"/>
      <c r="L1830" s="43"/>
      <c r="M1830" s="43"/>
      <c r="N1830" s="30"/>
      <c r="O1830" s="30"/>
      <c r="P1830" s="30"/>
      <c r="Q1830" s="30"/>
      <c r="R1830" s="30"/>
      <c r="S1830" s="30"/>
      <c r="T1830" s="30"/>
    </row>
    <row r="1831" spans="3:20" x14ac:dyDescent="0.3">
      <c r="C1831" s="30"/>
      <c r="D1831" s="30"/>
      <c r="E1831" s="30"/>
      <c r="F1831" s="30"/>
      <c r="G1831" s="43"/>
      <c r="H1831" s="43"/>
      <c r="I1831" s="43"/>
      <c r="J1831" s="43"/>
      <c r="K1831" s="43"/>
      <c r="L1831" s="43"/>
      <c r="M1831" s="43"/>
      <c r="N1831" s="30"/>
      <c r="O1831" s="30"/>
      <c r="P1831" s="30"/>
      <c r="Q1831" s="30"/>
      <c r="R1831" s="30"/>
      <c r="S1831" s="30"/>
      <c r="T1831" s="30"/>
    </row>
    <row r="1832" spans="3:20" x14ac:dyDescent="0.3">
      <c r="C1832" s="30"/>
      <c r="D1832" s="30"/>
      <c r="E1832" s="30"/>
      <c r="F1832" s="30"/>
      <c r="G1832" s="43"/>
      <c r="H1832" s="43"/>
      <c r="I1832" s="43"/>
      <c r="J1832" s="43"/>
      <c r="K1832" s="43"/>
      <c r="L1832" s="43"/>
      <c r="M1832" s="43"/>
      <c r="N1832" s="30"/>
      <c r="O1832" s="30"/>
      <c r="P1832" s="30"/>
      <c r="Q1832" s="30"/>
      <c r="R1832" s="30"/>
      <c r="S1832" s="30"/>
      <c r="T1832" s="30"/>
    </row>
    <row r="1833" spans="3:20" x14ac:dyDescent="0.3">
      <c r="C1833" s="30"/>
      <c r="D1833" s="30"/>
      <c r="E1833" s="30"/>
      <c r="F1833" s="30"/>
      <c r="G1833" s="43"/>
      <c r="H1833" s="43"/>
      <c r="I1833" s="43"/>
      <c r="J1833" s="43"/>
      <c r="K1833" s="43"/>
      <c r="L1833" s="43"/>
      <c r="M1833" s="43"/>
      <c r="N1833" s="30"/>
      <c r="O1833" s="30"/>
      <c r="P1833" s="30"/>
      <c r="Q1833" s="30"/>
      <c r="R1833" s="30"/>
      <c r="S1833" s="30"/>
      <c r="T1833" s="30"/>
    </row>
    <row r="1834" spans="3:20" x14ac:dyDescent="0.3">
      <c r="C1834" s="30"/>
      <c r="D1834" s="30"/>
      <c r="E1834" s="30"/>
      <c r="F1834" s="30"/>
      <c r="G1834" s="43"/>
      <c r="H1834" s="43"/>
      <c r="I1834" s="43"/>
      <c r="J1834" s="43"/>
      <c r="K1834" s="43"/>
      <c r="L1834" s="43"/>
      <c r="M1834" s="43"/>
      <c r="N1834" s="30"/>
      <c r="O1834" s="30"/>
      <c r="P1834" s="30"/>
      <c r="Q1834" s="30"/>
      <c r="R1834" s="30"/>
      <c r="S1834" s="30"/>
      <c r="T1834" s="30"/>
    </row>
    <row r="1835" spans="3:20" x14ac:dyDescent="0.3">
      <c r="C1835" s="30"/>
      <c r="D1835" s="30"/>
      <c r="E1835" s="30"/>
      <c r="F1835" s="30"/>
      <c r="G1835" s="43"/>
      <c r="H1835" s="43"/>
      <c r="I1835" s="43"/>
      <c r="J1835" s="43"/>
      <c r="K1835" s="43"/>
      <c r="L1835" s="43"/>
      <c r="M1835" s="43"/>
      <c r="N1835" s="30"/>
      <c r="O1835" s="30"/>
      <c r="P1835" s="30"/>
      <c r="Q1835" s="30"/>
      <c r="R1835" s="30"/>
      <c r="S1835" s="30"/>
      <c r="T1835" s="30"/>
    </row>
    <row r="1836" spans="3:20" x14ac:dyDescent="0.3">
      <c r="C1836" s="30"/>
      <c r="D1836" s="30"/>
      <c r="E1836" s="30"/>
      <c r="F1836" s="30"/>
      <c r="G1836" s="43"/>
      <c r="H1836" s="43"/>
      <c r="I1836" s="43"/>
      <c r="J1836" s="43"/>
      <c r="K1836" s="43"/>
      <c r="L1836" s="43"/>
      <c r="M1836" s="43"/>
      <c r="N1836" s="30"/>
      <c r="O1836" s="30"/>
      <c r="P1836" s="30"/>
      <c r="Q1836" s="30"/>
      <c r="R1836" s="30"/>
      <c r="S1836" s="30"/>
      <c r="T1836" s="30"/>
    </row>
    <row r="1837" spans="3:20" x14ac:dyDescent="0.3">
      <c r="C1837" s="30"/>
      <c r="D1837" s="30"/>
      <c r="E1837" s="30"/>
      <c r="F1837" s="30"/>
      <c r="G1837" s="43"/>
      <c r="H1837" s="43"/>
      <c r="I1837" s="43"/>
      <c r="J1837" s="43"/>
      <c r="K1837" s="43"/>
      <c r="L1837" s="43"/>
      <c r="M1837" s="43"/>
      <c r="N1837" s="30"/>
      <c r="O1837" s="30"/>
      <c r="P1837" s="30"/>
      <c r="Q1837" s="30"/>
      <c r="R1837" s="30"/>
      <c r="S1837" s="30"/>
      <c r="T1837" s="30"/>
    </row>
    <row r="1838" spans="3:20" x14ac:dyDescent="0.3">
      <c r="C1838" s="30"/>
      <c r="D1838" s="30"/>
      <c r="E1838" s="30"/>
      <c r="F1838" s="30"/>
      <c r="G1838" s="43"/>
      <c r="H1838" s="43"/>
      <c r="I1838" s="43"/>
      <c r="J1838" s="43"/>
      <c r="K1838" s="43"/>
      <c r="L1838" s="43"/>
      <c r="M1838" s="43"/>
      <c r="N1838" s="30"/>
      <c r="O1838" s="30"/>
      <c r="P1838" s="30"/>
      <c r="Q1838" s="30"/>
      <c r="R1838" s="30"/>
      <c r="S1838" s="30"/>
      <c r="T1838" s="30"/>
    </row>
    <row r="1839" spans="3:20" x14ac:dyDescent="0.3">
      <c r="C1839" s="30"/>
      <c r="D1839" s="30"/>
      <c r="E1839" s="30"/>
      <c r="F1839" s="30"/>
      <c r="G1839" s="43"/>
      <c r="H1839" s="43"/>
      <c r="I1839" s="43"/>
      <c r="J1839" s="43"/>
      <c r="K1839" s="43"/>
      <c r="L1839" s="43"/>
      <c r="M1839" s="43"/>
      <c r="N1839" s="30"/>
      <c r="O1839" s="30"/>
      <c r="P1839" s="30"/>
      <c r="Q1839" s="30"/>
      <c r="R1839" s="30"/>
      <c r="S1839" s="30"/>
      <c r="T1839" s="30"/>
    </row>
    <row r="1840" spans="3:20" x14ac:dyDescent="0.3">
      <c r="C1840" s="30"/>
      <c r="D1840" s="30"/>
      <c r="E1840" s="30"/>
      <c r="F1840" s="30"/>
      <c r="G1840" s="43"/>
      <c r="H1840" s="43"/>
      <c r="I1840" s="43"/>
      <c r="J1840" s="43"/>
      <c r="K1840" s="43"/>
      <c r="L1840" s="43"/>
      <c r="M1840" s="43"/>
      <c r="N1840" s="30"/>
      <c r="O1840" s="30"/>
      <c r="P1840" s="30"/>
      <c r="Q1840" s="30"/>
      <c r="R1840" s="30"/>
      <c r="S1840" s="30"/>
      <c r="T1840" s="30"/>
    </row>
    <row r="1841" spans="3:20" x14ac:dyDescent="0.3">
      <c r="C1841" s="30"/>
      <c r="D1841" s="30"/>
      <c r="E1841" s="30"/>
      <c r="F1841" s="30"/>
      <c r="G1841" s="43"/>
      <c r="H1841" s="43"/>
      <c r="I1841" s="43"/>
      <c r="J1841" s="43"/>
      <c r="K1841" s="43"/>
      <c r="L1841" s="43"/>
      <c r="M1841" s="43"/>
      <c r="N1841" s="30"/>
      <c r="O1841" s="30"/>
      <c r="P1841" s="30"/>
      <c r="Q1841" s="30"/>
      <c r="R1841" s="30"/>
      <c r="S1841" s="30"/>
      <c r="T1841" s="30"/>
    </row>
    <row r="1842" spans="3:20" x14ac:dyDescent="0.3">
      <c r="C1842" s="30"/>
      <c r="D1842" s="30"/>
      <c r="E1842" s="30"/>
      <c r="F1842" s="30"/>
      <c r="G1842" s="43"/>
      <c r="H1842" s="43"/>
      <c r="I1842" s="43"/>
      <c r="J1842" s="43"/>
      <c r="K1842" s="43"/>
      <c r="L1842" s="43"/>
      <c r="M1842" s="43"/>
      <c r="N1842" s="30"/>
      <c r="O1842" s="30"/>
      <c r="P1842" s="30"/>
      <c r="Q1842" s="30"/>
      <c r="R1842" s="30"/>
      <c r="S1842" s="30"/>
      <c r="T1842" s="30"/>
    </row>
    <row r="1843" spans="3:20" x14ac:dyDescent="0.3">
      <c r="C1843" s="30"/>
      <c r="D1843" s="30"/>
      <c r="E1843" s="30"/>
      <c r="F1843" s="30"/>
      <c r="G1843" s="43"/>
      <c r="H1843" s="43"/>
      <c r="I1843" s="43"/>
      <c r="J1843" s="43"/>
      <c r="K1843" s="43"/>
      <c r="L1843" s="43"/>
      <c r="M1843" s="43"/>
      <c r="N1843" s="30"/>
      <c r="O1843" s="30"/>
      <c r="P1843" s="30"/>
      <c r="Q1843" s="30"/>
      <c r="R1843" s="30"/>
      <c r="S1843" s="30"/>
      <c r="T1843" s="30"/>
    </row>
    <row r="1844" spans="3:20" x14ac:dyDescent="0.3">
      <c r="C1844" s="30"/>
      <c r="D1844" s="30"/>
      <c r="E1844" s="30"/>
      <c r="F1844" s="30"/>
      <c r="G1844" s="43"/>
      <c r="H1844" s="43"/>
      <c r="I1844" s="43"/>
      <c r="J1844" s="43"/>
      <c r="K1844" s="43"/>
      <c r="L1844" s="43"/>
      <c r="M1844" s="43"/>
      <c r="N1844" s="30"/>
      <c r="O1844" s="30"/>
      <c r="P1844" s="30"/>
      <c r="Q1844" s="30"/>
      <c r="R1844" s="30"/>
      <c r="S1844" s="30"/>
      <c r="T1844" s="30"/>
    </row>
    <row r="1845" spans="3:20" x14ac:dyDescent="0.3">
      <c r="C1845" s="30"/>
      <c r="D1845" s="30"/>
      <c r="E1845" s="30"/>
      <c r="F1845" s="30"/>
      <c r="G1845" s="43"/>
      <c r="H1845" s="43"/>
      <c r="I1845" s="43"/>
      <c r="J1845" s="43"/>
      <c r="K1845" s="43"/>
      <c r="L1845" s="43"/>
      <c r="M1845" s="43"/>
      <c r="N1845" s="30"/>
      <c r="O1845" s="30"/>
      <c r="P1845" s="30"/>
      <c r="Q1845" s="30"/>
      <c r="R1845" s="30"/>
      <c r="S1845" s="30"/>
      <c r="T1845" s="30"/>
    </row>
    <row r="1846" spans="3:20" x14ac:dyDescent="0.3">
      <c r="C1846" s="30"/>
      <c r="D1846" s="30"/>
      <c r="E1846" s="30"/>
      <c r="F1846" s="30"/>
      <c r="G1846" s="43"/>
      <c r="H1846" s="43"/>
      <c r="I1846" s="43"/>
      <c r="J1846" s="43"/>
      <c r="K1846" s="43"/>
      <c r="L1846" s="43"/>
      <c r="M1846" s="43"/>
      <c r="N1846" s="30"/>
      <c r="O1846" s="30"/>
      <c r="P1846" s="30"/>
      <c r="Q1846" s="30"/>
      <c r="R1846" s="30"/>
      <c r="S1846" s="30"/>
      <c r="T1846" s="30"/>
    </row>
    <row r="1847" spans="3:20" x14ac:dyDescent="0.3">
      <c r="C1847" s="30"/>
      <c r="D1847" s="30"/>
      <c r="E1847" s="30"/>
      <c r="F1847" s="30"/>
      <c r="G1847" s="43"/>
      <c r="H1847" s="43"/>
      <c r="I1847" s="43"/>
      <c r="J1847" s="43"/>
      <c r="K1847" s="43"/>
      <c r="L1847" s="43"/>
      <c r="M1847" s="43"/>
      <c r="N1847" s="30"/>
      <c r="O1847" s="30"/>
      <c r="P1847" s="30"/>
      <c r="Q1847" s="30"/>
      <c r="R1847" s="30"/>
      <c r="S1847" s="30"/>
      <c r="T1847" s="30"/>
    </row>
    <row r="1848" spans="3:20" x14ac:dyDescent="0.3">
      <c r="C1848" s="30"/>
      <c r="D1848" s="30"/>
      <c r="E1848" s="30"/>
      <c r="F1848" s="30"/>
      <c r="G1848" s="43"/>
      <c r="H1848" s="43"/>
      <c r="I1848" s="43"/>
      <c r="J1848" s="43"/>
      <c r="K1848" s="43"/>
      <c r="L1848" s="43"/>
      <c r="M1848" s="43"/>
      <c r="N1848" s="30"/>
      <c r="O1848" s="30"/>
      <c r="P1848" s="30"/>
      <c r="Q1848" s="30"/>
      <c r="R1848" s="30"/>
      <c r="S1848" s="30"/>
      <c r="T1848" s="30"/>
    </row>
    <row r="1849" spans="3:20" x14ac:dyDescent="0.3">
      <c r="C1849" s="30"/>
      <c r="D1849" s="30"/>
      <c r="E1849" s="30"/>
      <c r="F1849" s="30"/>
      <c r="G1849" s="43"/>
      <c r="H1849" s="43"/>
      <c r="I1849" s="43"/>
      <c r="J1849" s="43"/>
      <c r="K1849" s="43"/>
      <c r="L1849" s="43"/>
      <c r="M1849" s="43"/>
      <c r="N1849" s="30"/>
      <c r="O1849" s="30"/>
      <c r="P1849" s="30"/>
      <c r="Q1849" s="30"/>
      <c r="R1849" s="30"/>
      <c r="S1849" s="30"/>
      <c r="T1849" s="30"/>
    </row>
    <row r="1850" spans="3:20" x14ac:dyDescent="0.3">
      <c r="C1850" s="30"/>
      <c r="D1850" s="30"/>
      <c r="E1850" s="30"/>
      <c r="F1850" s="30"/>
      <c r="G1850" s="43"/>
      <c r="H1850" s="43"/>
      <c r="I1850" s="43"/>
      <c r="J1850" s="43"/>
      <c r="K1850" s="43"/>
      <c r="L1850" s="43"/>
      <c r="M1850" s="43"/>
      <c r="N1850" s="30"/>
      <c r="O1850" s="30"/>
      <c r="P1850" s="30"/>
      <c r="Q1850" s="30"/>
      <c r="R1850" s="30"/>
      <c r="S1850" s="30"/>
      <c r="T1850" s="30"/>
    </row>
    <row r="1851" spans="3:20" x14ac:dyDescent="0.3">
      <c r="C1851" s="30"/>
      <c r="D1851" s="30"/>
      <c r="E1851" s="30"/>
      <c r="F1851" s="30"/>
      <c r="G1851" s="43"/>
      <c r="H1851" s="43"/>
      <c r="I1851" s="43"/>
      <c r="J1851" s="43"/>
      <c r="K1851" s="43"/>
      <c r="L1851" s="43"/>
      <c r="M1851" s="43"/>
      <c r="N1851" s="30"/>
      <c r="O1851" s="30"/>
      <c r="P1851" s="30"/>
      <c r="Q1851" s="30"/>
      <c r="R1851" s="30"/>
      <c r="S1851" s="30"/>
      <c r="T1851" s="30"/>
    </row>
    <row r="1852" spans="3:20" x14ac:dyDescent="0.3">
      <c r="C1852" s="30"/>
      <c r="D1852" s="30"/>
      <c r="E1852" s="30"/>
      <c r="F1852" s="30"/>
      <c r="G1852" s="43"/>
      <c r="H1852" s="43"/>
      <c r="I1852" s="43"/>
      <c r="J1852" s="43"/>
      <c r="K1852" s="43"/>
      <c r="L1852" s="43"/>
      <c r="M1852" s="43"/>
      <c r="N1852" s="30"/>
      <c r="O1852" s="30"/>
      <c r="P1852" s="30"/>
      <c r="Q1852" s="30"/>
      <c r="R1852" s="30"/>
      <c r="S1852" s="30"/>
      <c r="T1852" s="30"/>
    </row>
    <row r="1853" spans="3:20" x14ac:dyDescent="0.3">
      <c r="C1853" s="30"/>
      <c r="D1853" s="30"/>
      <c r="E1853" s="30"/>
      <c r="F1853" s="30"/>
      <c r="G1853" s="43"/>
      <c r="H1853" s="43"/>
      <c r="I1853" s="43"/>
      <c r="J1853" s="43"/>
      <c r="K1853" s="43"/>
      <c r="L1853" s="43"/>
      <c r="M1853" s="43"/>
      <c r="N1853" s="30"/>
      <c r="O1853" s="30"/>
      <c r="P1853" s="30"/>
      <c r="Q1853" s="30"/>
      <c r="R1853" s="30"/>
      <c r="S1853" s="30"/>
      <c r="T1853" s="30"/>
    </row>
    <row r="1854" spans="3:20" x14ac:dyDescent="0.3">
      <c r="C1854" s="30"/>
      <c r="D1854" s="30"/>
      <c r="E1854" s="30"/>
      <c r="F1854" s="30"/>
      <c r="G1854" s="43"/>
      <c r="H1854" s="43"/>
      <c r="I1854" s="43"/>
      <c r="J1854" s="43"/>
      <c r="K1854" s="43"/>
      <c r="L1854" s="43"/>
      <c r="M1854" s="43"/>
      <c r="N1854" s="30"/>
      <c r="O1854" s="30"/>
      <c r="P1854" s="30"/>
      <c r="Q1854" s="30"/>
      <c r="R1854" s="30"/>
      <c r="S1854" s="30"/>
      <c r="T1854" s="30"/>
    </row>
    <row r="1855" spans="3:20" x14ac:dyDescent="0.3">
      <c r="C1855" s="30"/>
      <c r="D1855" s="30"/>
      <c r="E1855" s="30"/>
      <c r="F1855" s="30"/>
      <c r="G1855" s="43"/>
      <c r="H1855" s="43"/>
      <c r="I1855" s="43"/>
      <c r="J1855" s="43"/>
      <c r="K1855" s="43"/>
      <c r="L1855" s="43"/>
      <c r="M1855" s="43"/>
      <c r="N1855" s="30"/>
      <c r="O1855" s="30"/>
      <c r="P1855" s="30"/>
      <c r="Q1855" s="30"/>
      <c r="R1855" s="30"/>
      <c r="S1855" s="30"/>
      <c r="T1855" s="30"/>
    </row>
    <row r="1856" spans="3:20" x14ac:dyDescent="0.3">
      <c r="C1856" s="30"/>
      <c r="D1856" s="30"/>
      <c r="E1856" s="30"/>
      <c r="F1856" s="30"/>
      <c r="G1856" s="43"/>
      <c r="H1856" s="43"/>
      <c r="I1856" s="43"/>
      <c r="J1856" s="43"/>
      <c r="K1856" s="43"/>
      <c r="L1856" s="43"/>
      <c r="M1856" s="43"/>
      <c r="N1856" s="30"/>
      <c r="O1856" s="30"/>
      <c r="P1856" s="30"/>
      <c r="Q1856" s="30"/>
      <c r="R1856" s="30"/>
      <c r="S1856" s="30"/>
      <c r="T1856" s="30"/>
    </row>
    <row r="1857" spans="3:20" x14ac:dyDescent="0.3">
      <c r="C1857" s="30"/>
      <c r="D1857" s="30"/>
      <c r="E1857" s="30"/>
      <c r="F1857" s="30"/>
      <c r="G1857" s="43"/>
      <c r="H1857" s="43"/>
      <c r="I1857" s="43"/>
      <c r="J1857" s="43"/>
      <c r="K1857" s="43"/>
      <c r="L1857" s="43"/>
      <c r="M1857" s="43"/>
      <c r="N1857" s="30"/>
      <c r="O1857" s="30"/>
      <c r="P1857" s="30"/>
      <c r="Q1857" s="30"/>
      <c r="R1857" s="30"/>
      <c r="S1857" s="30"/>
      <c r="T1857" s="30"/>
    </row>
    <row r="1858" spans="3:20" x14ac:dyDescent="0.3">
      <c r="C1858" s="30"/>
      <c r="D1858" s="30"/>
      <c r="E1858" s="30"/>
      <c r="F1858" s="30"/>
      <c r="G1858" s="43"/>
      <c r="H1858" s="43"/>
      <c r="I1858" s="43"/>
      <c r="J1858" s="43"/>
      <c r="K1858" s="43"/>
      <c r="L1858" s="43"/>
      <c r="M1858" s="43"/>
      <c r="N1858" s="30"/>
      <c r="O1858" s="30"/>
      <c r="P1858" s="30"/>
      <c r="Q1858" s="30"/>
      <c r="R1858" s="30"/>
      <c r="S1858" s="30"/>
      <c r="T1858" s="30"/>
    </row>
    <row r="1859" spans="3:20" x14ac:dyDescent="0.3">
      <c r="C1859" s="30"/>
      <c r="D1859" s="30"/>
      <c r="E1859" s="30"/>
      <c r="F1859" s="30"/>
      <c r="G1859" s="43"/>
      <c r="H1859" s="43"/>
      <c r="I1859" s="43"/>
      <c r="J1859" s="43"/>
      <c r="K1859" s="43"/>
      <c r="L1859" s="43"/>
      <c r="M1859" s="43"/>
      <c r="N1859" s="30"/>
      <c r="O1859" s="30"/>
      <c r="P1859" s="30"/>
      <c r="Q1859" s="30"/>
      <c r="R1859" s="30"/>
      <c r="S1859" s="30"/>
      <c r="T1859" s="30"/>
    </row>
    <row r="1860" spans="3:20" x14ac:dyDescent="0.3">
      <c r="C1860" s="30"/>
      <c r="D1860" s="30"/>
      <c r="E1860" s="30"/>
      <c r="F1860" s="30"/>
      <c r="G1860" s="43"/>
      <c r="H1860" s="43"/>
      <c r="I1860" s="43"/>
      <c r="J1860" s="43"/>
      <c r="K1860" s="43"/>
      <c r="L1860" s="43"/>
      <c r="M1860" s="43"/>
      <c r="N1860" s="30"/>
      <c r="O1860" s="30"/>
      <c r="P1860" s="30"/>
      <c r="Q1860" s="30"/>
      <c r="R1860" s="30"/>
      <c r="S1860" s="30"/>
      <c r="T1860" s="30"/>
    </row>
    <row r="1861" spans="3:20" x14ac:dyDescent="0.3">
      <c r="C1861" s="30"/>
      <c r="D1861" s="30"/>
      <c r="E1861" s="30"/>
      <c r="F1861" s="30"/>
      <c r="G1861" s="43"/>
      <c r="H1861" s="43"/>
      <c r="I1861" s="43"/>
      <c r="J1861" s="43"/>
      <c r="K1861" s="43"/>
      <c r="L1861" s="43"/>
      <c r="M1861" s="43"/>
      <c r="N1861" s="30"/>
      <c r="O1861" s="30"/>
      <c r="P1861" s="30"/>
      <c r="Q1861" s="30"/>
      <c r="R1861" s="30"/>
      <c r="S1861" s="30"/>
      <c r="T1861" s="30"/>
    </row>
    <row r="1862" spans="3:20" x14ac:dyDescent="0.3">
      <c r="C1862" s="30"/>
      <c r="D1862" s="30"/>
      <c r="E1862" s="30"/>
      <c r="F1862" s="30"/>
      <c r="G1862" s="43"/>
      <c r="H1862" s="43"/>
      <c r="I1862" s="43"/>
      <c r="J1862" s="43"/>
      <c r="K1862" s="43"/>
      <c r="L1862" s="43"/>
      <c r="M1862" s="43"/>
      <c r="N1862" s="30"/>
      <c r="O1862" s="30"/>
      <c r="P1862" s="30"/>
      <c r="Q1862" s="30"/>
      <c r="R1862" s="30"/>
      <c r="S1862" s="30"/>
      <c r="T1862" s="30"/>
    </row>
    <row r="1863" spans="3:20" x14ac:dyDescent="0.3">
      <c r="C1863" s="30"/>
      <c r="D1863" s="30"/>
      <c r="E1863" s="30"/>
      <c r="F1863" s="30"/>
      <c r="G1863" s="43"/>
      <c r="H1863" s="43"/>
      <c r="I1863" s="43"/>
      <c r="J1863" s="43"/>
      <c r="K1863" s="43"/>
      <c r="L1863" s="43"/>
      <c r="M1863" s="43"/>
      <c r="N1863" s="30"/>
      <c r="O1863" s="30"/>
      <c r="P1863" s="30"/>
      <c r="Q1863" s="30"/>
      <c r="R1863" s="30"/>
      <c r="S1863" s="30"/>
      <c r="T1863" s="30"/>
    </row>
    <row r="1864" spans="3:20" x14ac:dyDescent="0.3">
      <c r="C1864" s="30"/>
      <c r="D1864" s="30"/>
      <c r="E1864" s="30"/>
      <c r="F1864" s="30"/>
      <c r="G1864" s="43"/>
      <c r="H1864" s="43"/>
      <c r="I1864" s="43"/>
      <c r="J1864" s="43"/>
      <c r="K1864" s="43"/>
      <c r="L1864" s="43"/>
      <c r="M1864" s="43"/>
      <c r="N1864" s="30"/>
      <c r="O1864" s="30"/>
      <c r="P1864" s="30"/>
      <c r="Q1864" s="30"/>
      <c r="R1864" s="30"/>
      <c r="S1864" s="30"/>
      <c r="T1864" s="30"/>
    </row>
    <row r="1865" spans="3:20" x14ac:dyDescent="0.3">
      <c r="C1865" s="30"/>
      <c r="D1865" s="30"/>
      <c r="E1865" s="30"/>
      <c r="F1865" s="30"/>
      <c r="G1865" s="43"/>
      <c r="H1865" s="43"/>
      <c r="I1865" s="43"/>
      <c r="J1865" s="43"/>
      <c r="K1865" s="43"/>
      <c r="L1865" s="43"/>
      <c r="M1865" s="43"/>
      <c r="N1865" s="30"/>
      <c r="O1865" s="30"/>
      <c r="P1865" s="30"/>
      <c r="Q1865" s="30"/>
      <c r="R1865" s="30"/>
      <c r="S1865" s="30"/>
      <c r="T1865" s="30"/>
    </row>
    <row r="1866" spans="3:20" x14ac:dyDescent="0.3">
      <c r="C1866" s="30"/>
      <c r="D1866" s="30"/>
      <c r="E1866" s="30"/>
      <c r="F1866" s="30"/>
      <c r="G1866" s="43"/>
      <c r="H1866" s="43"/>
      <c r="I1866" s="43"/>
      <c r="J1866" s="43"/>
      <c r="K1866" s="43"/>
      <c r="L1866" s="43"/>
      <c r="M1866" s="43"/>
      <c r="N1866" s="30"/>
      <c r="O1866" s="30"/>
      <c r="P1866" s="30"/>
      <c r="Q1866" s="30"/>
      <c r="R1866" s="30"/>
      <c r="S1866" s="30"/>
      <c r="T1866" s="30"/>
    </row>
    <row r="1867" spans="3:20" x14ac:dyDescent="0.3">
      <c r="C1867" s="30"/>
      <c r="D1867" s="30"/>
      <c r="E1867" s="30"/>
      <c r="F1867" s="30"/>
      <c r="G1867" s="43"/>
      <c r="H1867" s="43"/>
      <c r="I1867" s="43"/>
      <c r="J1867" s="43"/>
      <c r="K1867" s="43"/>
      <c r="L1867" s="43"/>
      <c r="M1867" s="43"/>
      <c r="N1867" s="30"/>
      <c r="O1867" s="30"/>
      <c r="P1867" s="30"/>
      <c r="Q1867" s="30"/>
      <c r="R1867" s="30"/>
      <c r="S1867" s="30"/>
      <c r="T1867" s="30"/>
    </row>
    <row r="1868" spans="3:20" x14ac:dyDescent="0.3">
      <c r="C1868" s="30"/>
      <c r="D1868" s="30"/>
      <c r="E1868" s="30"/>
      <c r="F1868" s="30"/>
      <c r="G1868" s="43"/>
      <c r="H1868" s="43"/>
      <c r="I1868" s="43"/>
      <c r="J1868" s="43"/>
      <c r="K1868" s="43"/>
      <c r="L1868" s="43"/>
      <c r="M1868" s="43"/>
      <c r="N1868" s="30"/>
      <c r="O1868" s="30"/>
      <c r="P1868" s="30"/>
      <c r="Q1868" s="30"/>
      <c r="R1868" s="30"/>
      <c r="S1868" s="30"/>
      <c r="T1868" s="30"/>
    </row>
    <row r="1869" spans="3:20" x14ac:dyDescent="0.3">
      <c r="C1869" s="30"/>
      <c r="D1869" s="30"/>
      <c r="E1869" s="30"/>
      <c r="F1869" s="30"/>
      <c r="G1869" s="43"/>
      <c r="H1869" s="43"/>
      <c r="I1869" s="43"/>
      <c r="J1869" s="43"/>
      <c r="K1869" s="43"/>
      <c r="L1869" s="43"/>
      <c r="M1869" s="43"/>
      <c r="N1869" s="30"/>
      <c r="O1869" s="30"/>
      <c r="P1869" s="30"/>
      <c r="Q1869" s="30"/>
      <c r="R1869" s="30"/>
      <c r="S1869" s="30"/>
      <c r="T1869" s="30"/>
    </row>
    <row r="1870" spans="3:20" x14ac:dyDescent="0.3">
      <c r="C1870" s="30"/>
      <c r="D1870" s="30"/>
      <c r="E1870" s="30"/>
      <c r="F1870" s="30"/>
      <c r="G1870" s="43"/>
      <c r="H1870" s="43"/>
      <c r="I1870" s="43"/>
      <c r="J1870" s="43"/>
      <c r="K1870" s="43"/>
      <c r="L1870" s="43"/>
      <c r="M1870" s="43"/>
      <c r="N1870" s="30"/>
      <c r="O1870" s="30"/>
      <c r="P1870" s="30"/>
      <c r="Q1870" s="30"/>
      <c r="R1870" s="30"/>
      <c r="S1870" s="30"/>
      <c r="T1870" s="30"/>
    </row>
    <row r="1871" spans="3:20" x14ac:dyDescent="0.3">
      <c r="C1871" s="30"/>
      <c r="D1871" s="30"/>
      <c r="E1871" s="30"/>
      <c r="F1871" s="30"/>
      <c r="G1871" s="43"/>
      <c r="H1871" s="43"/>
      <c r="I1871" s="43"/>
      <c r="J1871" s="43"/>
      <c r="K1871" s="43"/>
      <c r="L1871" s="43"/>
      <c r="M1871" s="43"/>
      <c r="N1871" s="30"/>
      <c r="O1871" s="30"/>
      <c r="P1871" s="30"/>
      <c r="Q1871" s="30"/>
      <c r="R1871" s="30"/>
      <c r="S1871" s="30"/>
      <c r="T1871" s="30"/>
    </row>
    <row r="1872" spans="3:20" x14ac:dyDescent="0.3">
      <c r="C1872" s="30"/>
      <c r="D1872" s="30"/>
      <c r="E1872" s="30"/>
      <c r="F1872" s="30"/>
      <c r="G1872" s="43"/>
      <c r="H1872" s="43"/>
      <c r="I1872" s="43"/>
      <c r="J1872" s="43"/>
      <c r="K1872" s="43"/>
      <c r="L1872" s="43"/>
      <c r="M1872" s="43"/>
      <c r="N1872" s="30"/>
      <c r="O1872" s="30"/>
      <c r="P1872" s="30"/>
      <c r="Q1872" s="30"/>
      <c r="R1872" s="30"/>
      <c r="S1872" s="30"/>
      <c r="T1872" s="30"/>
    </row>
    <row r="1873" spans="3:20" x14ac:dyDescent="0.3">
      <c r="C1873" s="30"/>
      <c r="D1873" s="30"/>
      <c r="E1873" s="30"/>
      <c r="F1873" s="30"/>
      <c r="G1873" s="43"/>
      <c r="H1873" s="43"/>
      <c r="I1873" s="43"/>
      <c r="J1873" s="43"/>
      <c r="K1873" s="43"/>
      <c r="L1873" s="43"/>
      <c r="M1873" s="43"/>
      <c r="N1873" s="30"/>
      <c r="O1873" s="30"/>
      <c r="P1873" s="30"/>
      <c r="Q1873" s="30"/>
      <c r="R1873" s="30"/>
      <c r="S1873" s="30"/>
      <c r="T1873" s="30"/>
    </row>
    <row r="1874" spans="3:20" x14ac:dyDescent="0.3">
      <c r="C1874" s="30"/>
      <c r="D1874" s="30"/>
      <c r="E1874" s="30"/>
      <c r="F1874" s="30"/>
      <c r="G1874" s="43"/>
      <c r="H1874" s="43"/>
      <c r="I1874" s="43"/>
      <c r="J1874" s="43"/>
      <c r="K1874" s="43"/>
      <c r="L1874" s="43"/>
      <c r="M1874" s="43"/>
      <c r="N1874" s="30"/>
      <c r="O1874" s="30"/>
      <c r="P1874" s="30"/>
      <c r="Q1874" s="30"/>
      <c r="R1874" s="30"/>
      <c r="S1874" s="30"/>
      <c r="T1874" s="30"/>
    </row>
    <row r="1875" spans="3:20" x14ac:dyDescent="0.3">
      <c r="C1875" s="30"/>
      <c r="D1875" s="30"/>
      <c r="E1875" s="30"/>
      <c r="F1875" s="30"/>
      <c r="G1875" s="43"/>
      <c r="H1875" s="43"/>
      <c r="I1875" s="43"/>
      <c r="J1875" s="43"/>
      <c r="K1875" s="43"/>
      <c r="L1875" s="43"/>
      <c r="M1875" s="43"/>
      <c r="N1875" s="30"/>
      <c r="O1875" s="30"/>
      <c r="P1875" s="30"/>
      <c r="Q1875" s="30"/>
      <c r="R1875" s="30"/>
      <c r="S1875" s="30"/>
      <c r="T1875" s="30"/>
    </row>
    <row r="1876" spans="3:20" x14ac:dyDescent="0.3">
      <c r="C1876" s="30"/>
      <c r="D1876" s="30"/>
      <c r="E1876" s="30"/>
      <c r="F1876" s="30"/>
      <c r="G1876" s="43"/>
      <c r="H1876" s="43"/>
      <c r="I1876" s="43"/>
      <c r="J1876" s="43"/>
      <c r="K1876" s="43"/>
      <c r="L1876" s="43"/>
      <c r="M1876" s="43"/>
      <c r="N1876" s="30"/>
      <c r="O1876" s="30"/>
      <c r="P1876" s="30"/>
      <c r="Q1876" s="30"/>
      <c r="R1876" s="30"/>
      <c r="S1876" s="30"/>
      <c r="T1876" s="30"/>
    </row>
    <row r="1877" spans="3:20" x14ac:dyDescent="0.3">
      <c r="C1877" s="30"/>
      <c r="D1877" s="30"/>
      <c r="E1877" s="30"/>
      <c r="F1877" s="30"/>
      <c r="G1877" s="43"/>
      <c r="H1877" s="43"/>
      <c r="I1877" s="43"/>
      <c r="J1877" s="43"/>
      <c r="K1877" s="43"/>
      <c r="L1877" s="43"/>
      <c r="M1877" s="43"/>
      <c r="N1877" s="30"/>
      <c r="O1877" s="30"/>
      <c r="P1877" s="30"/>
      <c r="Q1877" s="30"/>
      <c r="R1877" s="30"/>
      <c r="S1877" s="30"/>
      <c r="T1877" s="30"/>
    </row>
    <row r="1878" spans="3:20" x14ac:dyDescent="0.3">
      <c r="C1878" s="30"/>
      <c r="D1878" s="30"/>
      <c r="E1878" s="30"/>
      <c r="F1878" s="30"/>
      <c r="G1878" s="43"/>
      <c r="H1878" s="43"/>
      <c r="I1878" s="43"/>
      <c r="J1878" s="43"/>
      <c r="K1878" s="43"/>
      <c r="L1878" s="43"/>
      <c r="M1878" s="43"/>
      <c r="N1878" s="30"/>
      <c r="O1878" s="30"/>
      <c r="P1878" s="30"/>
      <c r="Q1878" s="30"/>
      <c r="R1878" s="30"/>
      <c r="S1878" s="30"/>
      <c r="T1878" s="30"/>
    </row>
    <row r="1879" spans="3:20" x14ac:dyDescent="0.3">
      <c r="C1879" s="30"/>
      <c r="D1879" s="30"/>
      <c r="E1879" s="30"/>
      <c r="F1879" s="30"/>
      <c r="G1879" s="43"/>
      <c r="H1879" s="43"/>
      <c r="I1879" s="43"/>
      <c r="J1879" s="43"/>
      <c r="K1879" s="43"/>
      <c r="L1879" s="43"/>
      <c r="M1879" s="43"/>
      <c r="N1879" s="30"/>
      <c r="O1879" s="30"/>
      <c r="P1879" s="30"/>
      <c r="Q1879" s="30"/>
      <c r="R1879" s="30"/>
      <c r="S1879" s="30"/>
      <c r="T1879" s="30"/>
    </row>
    <row r="1880" spans="3:20" x14ac:dyDescent="0.3">
      <c r="C1880" s="30"/>
      <c r="D1880" s="30"/>
      <c r="E1880" s="30"/>
      <c r="F1880" s="30"/>
      <c r="G1880" s="43"/>
      <c r="H1880" s="43"/>
      <c r="I1880" s="43"/>
      <c r="J1880" s="43"/>
      <c r="K1880" s="43"/>
      <c r="L1880" s="43"/>
      <c r="M1880" s="43"/>
      <c r="N1880" s="30"/>
      <c r="O1880" s="30"/>
      <c r="P1880" s="30"/>
      <c r="Q1880" s="30"/>
      <c r="R1880" s="30"/>
      <c r="S1880" s="30"/>
      <c r="T1880" s="30"/>
    </row>
    <row r="1881" spans="3:20" x14ac:dyDescent="0.3">
      <c r="C1881" s="30"/>
      <c r="D1881" s="30"/>
      <c r="E1881" s="30"/>
      <c r="F1881" s="30"/>
      <c r="G1881" s="43"/>
      <c r="H1881" s="43"/>
      <c r="I1881" s="43"/>
      <c r="J1881" s="43"/>
      <c r="K1881" s="43"/>
      <c r="L1881" s="43"/>
      <c r="M1881" s="43"/>
      <c r="N1881" s="30"/>
      <c r="O1881" s="30"/>
      <c r="P1881" s="30"/>
      <c r="Q1881" s="30"/>
      <c r="R1881" s="30"/>
      <c r="S1881" s="30"/>
      <c r="T1881" s="30"/>
    </row>
    <row r="1882" spans="3:20" x14ac:dyDescent="0.3">
      <c r="C1882" s="30"/>
      <c r="D1882" s="30"/>
      <c r="E1882" s="30"/>
      <c r="F1882" s="30"/>
      <c r="G1882" s="43"/>
      <c r="H1882" s="43"/>
      <c r="I1882" s="43"/>
      <c r="J1882" s="43"/>
      <c r="K1882" s="43"/>
      <c r="L1882" s="43"/>
      <c r="M1882" s="43"/>
      <c r="N1882" s="30"/>
      <c r="O1882" s="30"/>
      <c r="P1882" s="30"/>
      <c r="Q1882" s="30"/>
      <c r="R1882" s="30"/>
      <c r="S1882" s="30"/>
      <c r="T1882" s="30"/>
    </row>
    <row r="1883" spans="3:20" x14ac:dyDescent="0.3">
      <c r="C1883" s="30"/>
      <c r="D1883" s="30"/>
      <c r="E1883" s="30"/>
      <c r="F1883" s="30"/>
      <c r="G1883" s="43"/>
      <c r="H1883" s="43"/>
      <c r="I1883" s="43"/>
      <c r="J1883" s="43"/>
      <c r="K1883" s="43"/>
      <c r="L1883" s="43"/>
      <c r="M1883" s="43"/>
      <c r="N1883" s="30"/>
      <c r="O1883" s="30"/>
      <c r="P1883" s="30"/>
      <c r="Q1883" s="30"/>
      <c r="R1883" s="30"/>
      <c r="S1883" s="30"/>
      <c r="T1883" s="30"/>
    </row>
    <row r="1884" spans="3:20" x14ac:dyDescent="0.3">
      <c r="C1884" s="30"/>
      <c r="D1884" s="30"/>
      <c r="E1884" s="30"/>
      <c r="F1884" s="30"/>
      <c r="G1884" s="43"/>
      <c r="H1884" s="43"/>
      <c r="I1884" s="43"/>
      <c r="J1884" s="43"/>
      <c r="K1884" s="43"/>
      <c r="L1884" s="43"/>
      <c r="M1884" s="43"/>
      <c r="N1884" s="30"/>
      <c r="O1884" s="30"/>
      <c r="P1884" s="30"/>
      <c r="Q1884" s="30"/>
      <c r="R1884" s="30"/>
      <c r="S1884" s="30"/>
      <c r="T1884" s="30"/>
    </row>
    <row r="1885" spans="3:20" x14ac:dyDescent="0.3">
      <c r="C1885" s="30"/>
      <c r="D1885" s="30"/>
      <c r="E1885" s="30"/>
      <c r="F1885" s="30"/>
      <c r="G1885" s="43"/>
      <c r="H1885" s="43"/>
      <c r="I1885" s="43"/>
      <c r="J1885" s="43"/>
      <c r="K1885" s="43"/>
      <c r="L1885" s="43"/>
      <c r="M1885" s="43"/>
      <c r="N1885" s="30"/>
      <c r="O1885" s="30"/>
      <c r="P1885" s="30"/>
      <c r="Q1885" s="30"/>
      <c r="R1885" s="30"/>
      <c r="S1885" s="30"/>
      <c r="T1885" s="30"/>
    </row>
    <row r="1886" spans="3:20" x14ac:dyDescent="0.3">
      <c r="C1886" s="30"/>
      <c r="D1886" s="30"/>
      <c r="E1886" s="30"/>
      <c r="F1886" s="30"/>
      <c r="G1886" s="43"/>
      <c r="H1886" s="43"/>
      <c r="I1886" s="43"/>
      <c r="J1886" s="43"/>
      <c r="K1886" s="43"/>
      <c r="L1886" s="43"/>
      <c r="M1886" s="43"/>
      <c r="N1886" s="30"/>
      <c r="O1886" s="30"/>
      <c r="P1886" s="30"/>
      <c r="Q1886" s="30"/>
      <c r="R1886" s="30"/>
      <c r="S1886" s="30"/>
      <c r="T1886" s="30"/>
    </row>
    <row r="1887" spans="3:20" x14ac:dyDescent="0.3">
      <c r="C1887" s="30"/>
      <c r="D1887" s="30"/>
      <c r="E1887" s="30"/>
      <c r="F1887" s="30"/>
      <c r="G1887" s="43"/>
      <c r="H1887" s="43"/>
      <c r="I1887" s="43"/>
      <c r="J1887" s="43"/>
      <c r="K1887" s="43"/>
      <c r="L1887" s="43"/>
      <c r="M1887" s="43"/>
      <c r="N1887" s="30"/>
      <c r="O1887" s="30"/>
      <c r="P1887" s="30"/>
      <c r="Q1887" s="30"/>
      <c r="R1887" s="30"/>
      <c r="S1887" s="30"/>
      <c r="T1887" s="30"/>
    </row>
    <row r="1888" spans="3:20" x14ac:dyDescent="0.3">
      <c r="C1888" s="30"/>
      <c r="D1888" s="30"/>
      <c r="E1888" s="30"/>
      <c r="F1888" s="30"/>
      <c r="G1888" s="43"/>
      <c r="H1888" s="43"/>
      <c r="I1888" s="43"/>
      <c r="J1888" s="43"/>
      <c r="K1888" s="43"/>
      <c r="L1888" s="43"/>
      <c r="M1888" s="43"/>
      <c r="N1888" s="30"/>
      <c r="O1888" s="30"/>
      <c r="P1888" s="30"/>
      <c r="Q1888" s="30"/>
      <c r="R1888" s="30"/>
      <c r="S1888" s="30"/>
      <c r="T1888" s="30"/>
    </row>
    <row r="1889" spans="3:20" x14ac:dyDescent="0.3">
      <c r="C1889" s="30"/>
      <c r="D1889" s="30"/>
      <c r="E1889" s="30"/>
      <c r="F1889" s="30"/>
      <c r="G1889" s="43"/>
      <c r="H1889" s="43"/>
      <c r="I1889" s="43"/>
      <c r="J1889" s="43"/>
      <c r="K1889" s="43"/>
      <c r="L1889" s="43"/>
      <c r="M1889" s="43"/>
      <c r="N1889" s="30"/>
      <c r="O1889" s="30"/>
      <c r="P1889" s="30"/>
      <c r="Q1889" s="30"/>
      <c r="R1889" s="30"/>
      <c r="S1889" s="30"/>
      <c r="T1889" s="30"/>
    </row>
    <row r="1890" spans="3:20" x14ac:dyDescent="0.3">
      <c r="C1890" s="30"/>
      <c r="D1890" s="30"/>
      <c r="E1890" s="30"/>
      <c r="F1890" s="30"/>
      <c r="G1890" s="43"/>
      <c r="H1890" s="43"/>
      <c r="I1890" s="43"/>
      <c r="J1890" s="43"/>
      <c r="K1890" s="43"/>
      <c r="L1890" s="43"/>
      <c r="M1890" s="43"/>
      <c r="N1890" s="30"/>
      <c r="O1890" s="30"/>
      <c r="P1890" s="30"/>
      <c r="Q1890" s="30"/>
      <c r="R1890" s="30"/>
      <c r="S1890" s="30"/>
      <c r="T1890" s="30"/>
    </row>
    <row r="1891" spans="3:20" x14ac:dyDescent="0.3">
      <c r="C1891" s="30"/>
      <c r="D1891" s="30"/>
      <c r="E1891" s="30"/>
      <c r="F1891" s="30"/>
      <c r="G1891" s="43"/>
      <c r="H1891" s="43"/>
      <c r="I1891" s="43"/>
      <c r="J1891" s="43"/>
      <c r="K1891" s="43"/>
      <c r="L1891" s="43"/>
      <c r="M1891" s="43"/>
      <c r="N1891" s="30"/>
      <c r="O1891" s="30"/>
      <c r="P1891" s="30"/>
      <c r="Q1891" s="30"/>
      <c r="R1891" s="30"/>
      <c r="S1891" s="30"/>
      <c r="T1891" s="30"/>
    </row>
    <row r="1892" spans="3:20" x14ac:dyDescent="0.3">
      <c r="C1892" s="30"/>
      <c r="D1892" s="30"/>
      <c r="E1892" s="30"/>
      <c r="F1892" s="30"/>
      <c r="G1892" s="43"/>
      <c r="H1892" s="43"/>
      <c r="I1892" s="43"/>
      <c r="J1892" s="43"/>
      <c r="K1892" s="43"/>
      <c r="L1892" s="43"/>
      <c r="M1892" s="43"/>
      <c r="N1892" s="30"/>
      <c r="O1892" s="30"/>
      <c r="P1892" s="30"/>
      <c r="Q1892" s="30"/>
      <c r="R1892" s="30"/>
      <c r="S1892" s="30"/>
      <c r="T1892" s="30"/>
    </row>
    <row r="1893" spans="3:20" x14ac:dyDescent="0.3">
      <c r="C1893" s="30"/>
      <c r="D1893" s="30"/>
      <c r="E1893" s="30"/>
      <c r="F1893" s="30"/>
      <c r="G1893" s="43"/>
      <c r="H1893" s="43"/>
      <c r="I1893" s="43"/>
      <c r="J1893" s="43"/>
      <c r="K1893" s="43"/>
      <c r="L1893" s="43"/>
      <c r="M1893" s="43"/>
      <c r="N1893" s="30"/>
      <c r="O1893" s="30"/>
      <c r="P1893" s="30"/>
      <c r="Q1893" s="30"/>
      <c r="R1893" s="30"/>
      <c r="S1893" s="30"/>
      <c r="T1893" s="30"/>
    </row>
    <row r="1894" spans="3:20" x14ac:dyDescent="0.3">
      <c r="C1894" s="30"/>
      <c r="D1894" s="30"/>
      <c r="E1894" s="30"/>
      <c r="F1894" s="30"/>
      <c r="G1894" s="43"/>
      <c r="H1894" s="43"/>
      <c r="I1894" s="43"/>
      <c r="J1894" s="43"/>
      <c r="K1894" s="43"/>
      <c r="L1894" s="43"/>
      <c r="M1894" s="43"/>
      <c r="N1894" s="30"/>
      <c r="O1894" s="30"/>
      <c r="P1894" s="30"/>
      <c r="Q1894" s="30"/>
      <c r="R1894" s="30"/>
      <c r="S1894" s="30"/>
      <c r="T1894" s="30"/>
    </row>
    <row r="1895" spans="3:20" x14ac:dyDescent="0.3">
      <c r="C1895" s="30"/>
      <c r="D1895" s="30"/>
      <c r="E1895" s="30"/>
      <c r="F1895" s="30"/>
      <c r="G1895" s="43"/>
      <c r="H1895" s="43"/>
      <c r="I1895" s="43"/>
      <c r="J1895" s="43"/>
      <c r="K1895" s="43"/>
      <c r="L1895" s="43"/>
      <c r="M1895" s="43"/>
      <c r="N1895" s="30"/>
      <c r="O1895" s="30"/>
      <c r="P1895" s="30"/>
      <c r="Q1895" s="30"/>
      <c r="R1895" s="30"/>
      <c r="S1895" s="30"/>
      <c r="T1895" s="30"/>
    </row>
    <row r="1896" spans="3:20" x14ac:dyDescent="0.3">
      <c r="C1896" s="30"/>
      <c r="D1896" s="30"/>
      <c r="E1896" s="30"/>
      <c r="F1896" s="30"/>
      <c r="G1896" s="43"/>
      <c r="H1896" s="43"/>
      <c r="I1896" s="43"/>
      <c r="J1896" s="43"/>
      <c r="K1896" s="43"/>
      <c r="L1896" s="43"/>
      <c r="M1896" s="43"/>
      <c r="N1896" s="30"/>
      <c r="O1896" s="30"/>
      <c r="P1896" s="30"/>
      <c r="Q1896" s="30"/>
      <c r="R1896" s="30"/>
      <c r="S1896" s="30"/>
      <c r="T1896" s="30"/>
    </row>
    <row r="1897" spans="3:20" x14ac:dyDescent="0.3">
      <c r="C1897" s="30"/>
      <c r="D1897" s="30"/>
      <c r="E1897" s="30"/>
      <c r="F1897" s="30"/>
      <c r="G1897" s="43"/>
      <c r="H1897" s="43"/>
      <c r="I1897" s="43"/>
      <c r="J1897" s="43"/>
      <c r="K1897" s="43"/>
      <c r="L1897" s="43"/>
      <c r="M1897" s="43"/>
      <c r="N1897" s="30"/>
      <c r="O1897" s="30"/>
      <c r="P1897" s="30"/>
      <c r="Q1897" s="30"/>
      <c r="R1897" s="30"/>
      <c r="S1897" s="30"/>
      <c r="T1897" s="30"/>
    </row>
    <row r="1898" spans="3:20" x14ac:dyDescent="0.3">
      <c r="C1898" s="30"/>
      <c r="D1898" s="30"/>
      <c r="E1898" s="30"/>
      <c r="F1898" s="30"/>
      <c r="G1898" s="43"/>
      <c r="H1898" s="43"/>
      <c r="I1898" s="43"/>
      <c r="J1898" s="43"/>
      <c r="K1898" s="43"/>
      <c r="L1898" s="43"/>
      <c r="M1898" s="43"/>
      <c r="N1898" s="30"/>
      <c r="O1898" s="30"/>
      <c r="P1898" s="30"/>
      <c r="Q1898" s="30"/>
      <c r="R1898" s="30"/>
      <c r="S1898" s="30"/>
      <c r="T1898" s="30"/>
    </row>
    <row r="1899" spans="3:20" x14ac:dyDescent="0.3">
      <c r="C1899" s="30"/>
      <c r="D1899" s="30"/>
      <c r="E1899" s="30"/>
      <c r="F1899" s="30"/>
      <c r="G1899" s="43"/>
      <c r="H1899" s="43"/>
      <c r="I1899" s="43"/>
      <c r="J1899" s="43"/>
      <c r="K1899" s="43"/>
      <c r="L1899" s="43"/>
      <c r="M1899" s="43"/>
      <c r="N1899" s="30"/>
      <c r="O1899" s="30"/>
      <c r="P1899" s="30"/>
      <c r="Q1899" s="30"/>
      <c r="R1899" s="30"/>
      <c r="S1899" s="30"/>
      <c r="T1899" s="30"/>
    </row>
    <row r="1900" spans="3:20" x14ac:dyDescent="0.3">
      <c r="C1900" s="30"/>
      <c r="D1900" s="30"/>
      <c r="E1900" s="30"/>
      <c r="F1900" s="30"/>
      <c r="G1900" s="43"/>
      <c r="H1900" s="43"/>
      <c r="I1900" s="43"/>
      <c r="J1900" s="43"/>
      <c r="K1900" s="43"/>
      <c r="L1900" s="43"/>
      <c r="M1900" s="43"/>
      <c r="N1900" s="30"/>
      <c r="O1900" s="30"/>
      <c r="P1900" s="30"/>
      <c r="Q1900" s="30"/>
      <c r="R1900" s="30"/>
      <c r="S1900" s="30"/>
      <c r="T1900" s="30"/>
    </row>
    <row r="1901" spans="3:20" x14ac:dyDescent="0.3">
      <c r="C1901" s="30"/>
      <c r="D1901" s="30"/>
      <c r="E1901" s="30"/>
      <c r="F1901" s="30"/>
      <c r="G1901" s="43"/>
      <c r="H1901" s="43"/>
      <c r="I1901" s="43"/>
      <c r="J1901" s="43"/>
      <c r="K1901" s="43"/>
      <c r="L1901" s="43"/>
      <c r="M1901" s="43"/>
      <c r="N1901" s="30"/>
      <c r="O1901" s="30"/>
      <c r="P1901" s="30"/>
      <c r="Q1901" s="30"/>
      <c r="R1901" s="30"/>
      <c r="S1901" s="30"/>
      <c r="T1901" s="30"/>
    </row>
    <row r="1902" spans="3:20" x14ac:dyDescent="0.3">
      <c r="C1902" s="30"/>
      <c r="D1902" s="30"/>
      <c r="E1902" s="30"/>
      <c r="F1902" s="30"/>
      <c r="G1902" s="43"/>
      <c r="H1902" s="43"/>
      <c r="I1902" s="43"/>
      <c r="J1902" s="43"/>
      <c r="K1902" s="43"/>
      <c r="L1902" s="43"/>
      <c r="M1902" s="43"/>
      <c r="N1902" s="30"/>
      <c r="O1902" s="30"/>
      <c r="P1902" s="30"/>
      <c r="Q1902" s="30"/>
      <c r="R1902" s="30"/>
      <c r="S1902" s="30"/>
      <c r="T1902" s="30"/>
    </row>
    <row r="1903" spans="3:20" x14ac:dyDescent="0.3">
      <c r="C1903" s="30"/>
      <c r="D1903" s="30"/>
      <c r="E1903" s="30"/>
      <c r="F1903" s="30"/>
      <c r="G1903" s="43"/>
      <c r="H1903" s="43"/>
      <c r="I1903" s="43"/>
      <c r="J1903" s="43"/>
      <c r="K1903" s="43"/>
      <c r="L1903" s="43"/>
      <c r="M1903" s="43"/>
      <c r="N1903" s="30"/>
      <c r="O1903" s="30"/>
      <c r="P1903" s="30"/>
      <c r="Q1903" s="30"/>
      <c r="R1903" s="30"/>
      <c r="S1903" s="30"/>
      <c r="T1903" s="30"/>
    </row>
    <row r="1904" spans="3:20" x14ac:dyDescent="0.3">
      <c r="C1904" s="30"/>
      <c r="D1904" s="30"/>
      <c r="E1904" s="30"/>
      <c r="F1904" s="30"/>
      <c r="G1904" s="43"/>
      <c r="H1904" s="43"/>
      <c r="I1904" s="43"/>
      <c r="J1904" s="43"/>
      <c r="K1904" s="43"/>
      <c r="L1904" s="43"/>
      <c r="M1904" s="43"/>
      <c r="N1904" s="30"/>
      <c r="O1904" s="30"/>
      <c r="P1904" s="30"/>
      <c r="Q1904" s="30"/>
      <c r="R1904" s="30"/>
      <c r="S1904" s="30"/>
      <c r="T1904" s="30"/>
    </row>
    <row r="1905" spans="3:20" x14ac:dyDescent="0.3">
      <c r="C1905" s="30"/>
      <c r="D1905" s="30"/>
      <c r="E1905" s="30"/>
      <c r="F1905" s="30"/>
      <c r="G1905" s="43"/>
      <c r="H1905" s="43"/>
      <c r="I1905" s="43"/>
      <c r="J1905" s="43"/>
      <c r="K1905" s="43"/>
      <c r="L1905" s="43"/>
      <c r="M1905" s="43"/>
      <c r="N1905" s="30"/>
      <c r="O1905" s="30"/>
      <c r="P1905" s="30"/>
      <c r="Q1905" s="30"/>
      <c r="R1905" s="30"/>
      <c r="S1905" s="30"/>
      <c r="T1905" s="30"/>
    </row>
    <row r="1906" spans="3:20" x14ac:dyDescent="0.3">
      <c r="C1906" s="30"/>
      <c r="D1906" s="30"/>
      <c r="E1906" s="30"/>
      <c r="F1906" s="30"/>
      <c r="G1906" s="43"/>
      <c r="H1906" s="43"/>
      <c r="I1906" s="43"/>
      <c r="J1906" s="43"/>
      <c r="K1906" s="43"/>
      <c r="L1906" s="43"/>
      <c r="M1906" s="43"/>
      <c r="N1906" s="30"/>
      <c r="O1906" s="30"/>
      <c r="P1906" s="30"/>
      <c r="Q1906" s="30"/>
      <c r="R1906" s="30"/>
      <c r="S1906" s="30"/>
      <c r="T1906" s="30"/>
    </row>
    <row r="1907" spans="3:20" x14ac:dyDescent="0.3">
      <c r="C1907" s="30"/>
      <c r="D1907" s="30"/>
      <c r="E1907" s="30"/>
      <c r="F1907" s="30"/>
      <c r="G1907" s="43"/>
      <c r="H1907" s="43"/>
      <c r="I1907" s="43"/>
      <c r="J1907" s="43"/>
      <c r="K1907" s="43"/>
      <c r="L1907" s="43"/>
      <c r="M1907" s="43"/>
      <c r="N1907" s="30"/>
      <c r="O1907" s="30"/>
      <c r="P1907" s="30"/>
      <c r="Q1907" s="30"/>
      <c r="R1907" s="30"/>
      <c r="S1907" s="30"/>
      <c r="T1907" s="30"/>
    </row>
    <row r="1908" spans="3:20" x14ac:dyDescent="0.3">
      <c r="C1908" s="30"/>
      <c r="D1908" s="30"/>
      <c r="E1908" s="30"/>
      <c r="F1908" s="30"/>
      <c r="G1908" s="43"/>
      <c r="H1908" s="43"/>
      <c r="I1908" s="43"/>
      <c r="J1908" s="43"/>
      <c r="K1908" s="43"/>
      <c r="L1908" s="43"/>
      <c r="M1908" s="43"/>
      <c r="N1908" s="30"/>
      <c r="O1908" s="30"/>
      <c r="P1908" s="30"/>
      <c r="Q1908" s="30"/>
      <c r="R1908" s="30"/>
      <c r="S1908" s="30"/>
      <c r="T1908" s="30"/>
    </row>
    <row r="1909" spans="3:20" x14ac:dyDescent="0.3">
      <c r="C1909" s="30"/>
      <c r="D1909" s="30"/>
      <c r="E1909" s="30"/>
      <c r="F1909" s="30"/>
      <c r="G1909" s="43"/>
      <c r="H1909" s="43"/>
      <c r="I1909" s="43"/>
      <c r="J1909" s="43"/>
      <c r="K1909" s="43"/>
      <c r="L1909" s="43"/>
      <c r="M1909" s="43"/>
      <c r="N1909" s="30"/>
      <c r="O1909" s="30"/>
      <c r="P1909" s="30"/>
      <c r="Q1909" s="30"/>
      <c r="R1909" s="30"/>
      <c r="S1909" s="30"/>
      <c r="T1909" s="30"/>
    </row>
    <row r="1910" spans="3:20" x14ac:dyDescent="0.3">
      <c r="C1910" s="30"/>
      <c r="D1910" s="30"/>
      <c r="E1910" s="30"/>
      <c r="F1910" s="30"/>
      <c r="G1910" s="43"/>
      <c r="H1910" s="43"/>
      <c r="I1910" s="43"/>
      <c r="J1910" s="43"/>
      <c r="K1910" s="43"/>
      <c r="L1910" s="43"/>
      <c r="M1910" s="43"/>
      <c r="N1910" s="30"/>
      <c r="O1910" s="30"/>
      <c r="P1910" s="30"/>
      <c r="Q1910" s="30"/>
      <c r="R1910" s="30"/>
      <c r="S1910" s="30"/>
      <c r="T1910" s="30"/>
    </row>
    <row r="1911" spans="3:20" x14ac:dyDescent="0.3">
      <c r="C1911" s="30"/>
      <c r="D1911" s="30"/>
      <c r="E1911" s="30"/>
      <c r="F1911" s="30"/>
      <c r="G1911" s="43"/>
      <c r="H1911" s="43"/>
      <c r="I1911" s="43"/>
      <c r="J1911" s="43"/>
      <c r="K1911" s="43"/>
      <c r="L1911" s="43"/>
      <c r="M1911" s="43"/>
      <c r="N1911" s="30"/>
      <c r="O1911" s="30"/>
      <c r="P1911" s="30"/>
      <c r="Q1911" s="30"/>
      <c r="R1911" s="30"/>
      <c r="S1911" s="30"/>
      <c r="T1911" s="30"/>
    </row>
    <row r="1912" spans="3:20" x14ac:dyDescent="0.3">
      <c r="C1912" s="30"/>
      <c r="D1912" s="30"/>
      <c r="E1912" s="30"/>
      <c r="F1912" s="30"/>
      <c r="G1912" s="43"/>
      <c r="H1912" s="43"/>
      <c r="I1912" s="43"/>
      <c r="J1912" s="43"/>
      <c r="K1912" s="43"/>
      <c r="L1912" s="43"/>
      <c r="M1912" s="43"/>
      <c r="N1912" s="30"/>
      <c r="O1912" s="30"/>
      <c r="P1912" s="30"/>
      <c r="Q1912" s="30"/>
      <c r="R1912" s="30"/>
      <c r="S1912" s="30"/>
      <c r="T1912" s="30"/>
    </row>
    <row r="1913" spans="3:20" x14ac:dyDescent="0.3">
      <c r="C1913" s="30"/>
      <c r="D1913" s="30"/>
      <c r="E1913" s="30"/>
      <c r="F1913" s="30"/>
      <c r="G1913" s="43"/>
      <c r="H1913" s="43"/>
      <c r="I1913" s="43"/>
      <c r="J1913" s="43"/>
      <c r="K1913" s="43"/>
      <c r="L1913" s="43"/>
      <c r="M1913" s="43"/>
      <c r="N1913" s="30"/>
      <c r="O1913" s="30"/>
      <c r="P1913" s="30"/>
      <c r="Q1913" s="30"/>
      <c r="R1913" s="30"/>
      <c r="S1913" s="30"/>
      <c r="T1913" s="30"/>
    </row>
    <row r="1914" spans="3:20" x14ac:dyDescent="0.3">
      <c r="C1914" s="30"/>
      <c r="D1914" s="30"/>
      <c r="E1914" s="30"/>
      <c r="F1914" s="30"/>
      <c r="G1914" s="43"/>
      <c r="H1914" s="43"/>
      <c r="I1914" s="43"/>
      <c r="J1914" s="43"/>
      <c r="K1914" s="43"/>
      <c r="L1914" s="43"/>
      <c r="M1914" s="43"/>
      <c r="N1914" s="30"/>
      <c r="O1914" s="30"/>
      <c r="P1914" s="30"/>
      <c r="Q1914" s="30"/>
      <c r="R1914" s="30"/>
      <c r="S1914" s="30"/>
      <c r="T1914" s="30"/>
    </row>
    <row r="1915" spans="3:20" x14ac:dyDescent="0.3">
      <c r="C1915" s="30"/>
      <c r="D1915" s="30"/>
      <c r="E1915" s="30"/>
      <c r="F1915" s="30"/>
      <c r="G1915" s="43"/>
      <c r="H1915" s="43"/>
      <c r="I1915" s="43"/>
      <c r="J1915" s="43"/>
      <c r="K1915" s="43"/>
      <c r="L1915" s="43"/>
      <c r="M1915" s="43"/>
      <c r="N1915" s="30"/>
      <c r="O1915" s="30"/>
      <c r="P1915" s="30"/>
      <c r="Q1915" s="30"/>
      <c r="R1915" s="30"/>
      <c r="S1915" s="30"/>
      <c r="T1915" s="30"/>
    </row>
    <row r="1916" spans="3:20" x14ac:dyDescent="0.3">
      <c r="C1916" s="30"/>
      <c r="D1916" s="30"/>
      <c r="E1916" s="30"/>
      <c r="F1916" s="30"/>
      <c r="G1916" s="43"/>
      <c r="H1916" s="43"/>
      <c r="I1916" s="43"/>
      <c r="J1916" s="43"/>
      <c r="K1916" s="43"/>
      <c r="L1916" s="43"/>
      <c r="M1916" s="43"/>
      <c r="N1916" s="30"/>
      <c r="O1916" s="30"/>
      <c r="P1916" s="30"/>
      <c r="Q1916" s="30"/>
      <c r="R1916" s="30"/>
      <c r="S1916" s="30"/>
      <c r="T1916" s="30"/>
    </row>
    <row r="1917" spans="3:20" x14ac:dyDescent="0.3">
      <c r="C1917" s="30"/>
      <c r="D1917" s="30"/>
      <c r="E1917" s="30"/>
      <c r="F1917" s="30"/>
      <c r="G1917" s="43"/>
      <c r="H1917" s="43"/>
      <c r="I1917" s="43"/>
      <c r="J1917" s="43"/>
      <c r="K1917" s="43"/>
      <c r="L1917" s="43"/>
      <c r="M1917" s="43"/>
      <c r="N1917" s="30"/>
      <c r="O1917" s="30"/>
      <c r="P1917" s="30"/>
      <c r="Q1917" s="30"/>
      <c r="R1917" s="30"/>
      <c r="S1917" s="30"/>
      <c r="T1917" s="30"/>
    </row>
    <row r="1918" spans="3:20" x14ac:dyDescent="0.3">
      <c r="C1918" s="30"/>
      <c r="D1918" s="30"/>
      <c r="E1918" s="30"/>
      <c r="F1918" s="30"/>
      <c r="G1918" s="43"/>
      <c r="H1918" s="43"/>
      <c r="I1918" s="43"/>
      <c r="J1918" s="43"/>
      <c r="K1918" s="43"/>
      <c r="L1918" s="43"/>
      <c r="M1918" s="43"/>
      <c r="N1918" s="30"/>
      <c r="O1918" s="30"/>
      <c r="P1918" s="30"/>
      <c r="Q1918" s="30"/>
      <c r="R1918" s="30"/>
      <c r="S1918" s="30"/>
      <c r="T1918" s="30"/>
    </row>
    <row r="1919" spans="3:20" x14ac:dyDescent="0.3">
      <c r="C1919" s="30"/>
      <c r="D1919" s="30"/>
      <c r="E1919" s="30"/>
      <c r="F1919" s="30"/>
      <c r="G1919" s="43"/>
      <c r="H1919" s="43"/>
      <c r="I1919" s="43"/>
      <c r="J1919" s="43"/>
      <c r="K1919" s="43"/>
      <c r="L1919" s="43"/>
      <c r="M1919" s="43"/>
      <c r="N1919" s="30"/>
      <c r="O1919" s="30"/>
      <c r="P1919" s="30"/>
      <c r="Q1919" s="30"/>
      <c r="R1919" s="30"/>
      <c r="S1919" s="30"/>
      <c r="T1919" s="30"/>
    </row>
    <row r="1920" spans="3:20" x14ac:dyDescent="0.3">
      <c r="C1920" s="30"/>
      <c r="D1920" s="30"/>
      <c r="E1920" s="30"/>
      <c r="F1920" s="30"/>
      <c r="G1920" s="43"/>
      <c r="H1920" s="43"/>
      <c r="I1920" s="43"/>
      <c r="J1920" s="43"/>
      <c r="K1920" s="43"/>
      <c r="L1920" s="43"/>
      <c r="M1920" s="43"/>
      <c r="N1920" s="30"/>
      <c r="O1920" s="30"/>
      <c r="P1920" s="30"/>
      <c r="Q1920" s="30"/>
      <c r="R1920" s="30"/>
      <c r="S1920" s="30"/>
      <c r="T1920" s="30"/>
    </row>
    <row r="1921" spans="3:20" x14ac:dyDescent="0.3">
      <c r="C1921" s="30"/>
      <c r="D1921" s="30"/>
      <c r="E1921" s="30"/>
      <c r="F1921" s="30"/>
      <c r="G1921" s="43"/>
      <c r="H1921" s="43"/>
      <c r="I1921" s="43"/>
      <c r="J1921" s="43"/>
      <c r="K1921" s="43"/>
      <c r="L1921" s="43"/>
      <c r="M1921" s="43"/>
      <c r="N1921" s="30"/>
      <c r="O1921" s="30"/>
      <c r="P1921" s="30"/>
      <c r="Q1921" s="30"/>
      <c r="R1921" s="30"/>
      <c r="S1921" s="30"/>
      <c r="T1921" s="30"/>
    </row>
    <row r="1922" spans="3:20" x14ac:dyDescent="0.3">
      <c r="C1922" s="30"/>
      <c r="D1922" s="30"/>
      <c r="E1922" s="30"/>
      <c r="F1922" s="30"/>
      <c r="G1922" s="43"/>
      <c r="H1922" s="43"/>
      <c r="I1922" s="43"/>
      <c r="J1922" s="43"/>
      <c r="K1922" s="43"/>
      <c r="L1922" s="43"/>
      <c r="M1922" s="43"/>
      <c r="N1922" s="30"/>
      <c r="O1922" s="30"/>
      <c r="P1922" s="30"/>
      <c r="Q1922" s="30"/>
      <c r="R1922" s="30"/>
      <c r="S1922" s="30"/>
      <c r="T1922" s="30"/>
    </row>
    <row r="1923" spans="3:20" x14ac:dyDescent="0.3">
      <c r="C1923" s="30"/>
      <c r="D1923" s="30"/>
      <c r="E1923" s="30"/>
      <c r="F1923" s="30"/>
      <c r="G1923" s="43"/>
      <c r="H1923" s="43"/>
      <c r="I1923" s="43"/>
      <c r="J1923" s="43"/>
      <c r="K1923" s="43"/>
      <c r="L1923" s="43"/>
      <c r="M1923" s="43"/>
      <c r="N1923" s="30"/>
      <c r="O1923" s="30"/>
      <c r="P1923" s="30"/>
      <c r="Q1923" s="30"/>
      <c r="R1923" s="30"/>
      <c r="S1923" s="30"/>
      <c r="T1923" s="30"/>
    </row>
    <row r="1924" spans="3:20" x14ac:dyDescent="0.3">
      <c r="C1924" s="30"/>
      <c r="D1924" s="30"/>
      <c r="E1924" s="30"/>
      <c r="F1924" s="30"/>
      <c r="G1924" s="43"/>
      <c r="H1924" s="43"/>
      <c r="I1924" s="43"/>
      <c r="J1924" s="43"/>
      <c r="K1924" s="43"/>
      <c r="L1924" s="43"/>
      <c r="M1924" s="43"/>
      <c r="N1924" s="30"/>
      <c r="O1924" s="30"/>
      <c r="P1924" s="30"/>
      <c r="Q1924" s="30"/>
      <c r="R1924" s="30"/>
      <c r="S1924" s="30"/>
      <c r="T1924" s="30"/>
    </row>
    <row r="1925" spans="3:20" x14ac:dyDescent="0.3">
      <c r="C1925" s="30"/>
      <c r="D1925" s="30"/>
      <c r="E1925" s="30"/>
      <c r="F1925" s="30"/>
      <c r="G1925" s="43"/>
      <c r="H1925" s="43"/>
      <c r="I1925" s="43"/>
      <c r="J1925" s="43"/>
      <c r="K1925" s="43"/>
      <c r="L1925" s="43"/>
      <c r="M1925" s="43"/>
      <c r="N1925" s="30"/>
      <c r="O1925" s="30"/>
      <c r="P1925" s="30"/>
      <c r="Q1925" s="30"/>
      <c r="R1925" s="30"/>
      <c r="S1925" s="30"/>
      <c r="T1925" s="30"/>
    </row>
    <row r="1926" spans="3:20" x14ac:dyDescent="0.3">
      <c r="C1926" s="30"/>
      <c r="D1926" s="30"/>
      <c r="E1926" s="30"/>
      <c r="F1926" s="30"/>
      <c r="G1926" s="43"/>
      <c r="H1926" s="43"/>
      <c r="I1926" s="43"/>
      <c r="J1926" s="43"/>
      <c r="K1926" s="43"/>
      <c r="L1926" s="43"/>
      <c r="M1926" s="43"/>
      <c r="N1926" s="30"/>
      <c r="O1926" s="30"/>
      <c r="P1926" s="30"/>
      <c r="Q1926" s="30"/>
      <c r="R1926" s="30"/>
      <c r="S1926" s="30"/>
      <c r="T1926" s="30"/>
    </row>
    <row r="1927" spans="3:20" x14ac:dyDescent="0.3">
      <c r="C1927" s="30"/>
      <c r="D1927" s="30"/>
      <c r="E1927" s="30"/>
      <c r="F1927" s="30"/>
      <c r="G1927" s="43"/>
      <c r="H1927" s="43"/>
      <c r="I1927" s="43"/>
      <c r="J1927" s="43"/>
      <c r="K1927" s="43"/>
      <c r="L1927" s="43"/>
      <c r="M1927" s="43"/>
      <c r="N1927" s="30"/>
      <c r="O1927" s="30"/>
      <c r="P1927" s="30"/>
      <c r="Q1927" s="30"/>
      <c r="R1927" s="30"/>
      <c r="S1927" s="30"/>
      <c r="T1927" s="30"/>
    </row>
    <row r="1928" spans="3:20" x14ac:dyDescent="0.3">
      <c r="C1928" s="30"/>
      <c r="D1928" s="30"/>
      <c r="E1928" s="30"/>
      <c r="F1928" s="30"/>
      <c r="G1928" s="43"/>
      <c r="H1928" s="43"/>
      <c r="I1928" s="43"/>
      <c r="J1928" s="43"/>
      <c r="K1928" s="43"/>
      <c r="L1928" s="43"/>
      <c r="M1928" s="43"/>
      <c r="N1928" s="30"/>
      <c r="O1928" s="30"/>
      <c r="P1928" s="30"/>
      <c r="Q1928" s="30"/>
      <c r="R1928" s="30"/>
      <c r="S1928" s="30"/>
      <c r="T1928" s="30"/>
    </row>
    <row r="1929" spans="3:20" x14ac:dyDescent="0.3">
      <c r="C1929" s="30"/>
      <c r="D1929" s="30"/>
      <c r="E1929" s="30"/>
      <c r="F1929" s="30"/>
      <c r="G1929" s="43"/>
      <c r="H1929" s="43"/>
      <c r="I1929" s="43"/>
      <c r="J1929" s="43"/>
      <c r="K1929" s="43"/>
      <c r="L1929" s="43"/>
      <c r="M1929" s="43"/>
      <c r="N1929" s="30"/>
      <c r="O1929" s="30"/>
      <c r="P1929" s="30"/>
      <c r="Q1929" s="30"/>
      <c r="R1929" s="30"/>
      <c r="S1929" s="30"/>
      <c r="T1929" s="30"/>
    </row>
    <row r="1930" spans="3:20" x14ac:dyDescent="0.3">
      <c r="C1930" s="30"/>
      <c r="D1930" s="30"/>
      <c r="E1930" s="30"/>
      <c r="F1930" s="30"/>
      <c r="G1930" s="43"/>
      <c r="H1930" s="43"/>
      <c r="I1930" s="43"/>
      <c r="J1930" s="43"/>
      <c r="K1930" s="43"/>
      <c r="L1930" s="43"/>
      <c r="M1930" s="43"/>
      <c r="N1930" s="30"/>
      <c r="O1930" s="30"/>
      <c r="P1930" s="30"/>
      <c r="Q1930" s="30"/>
      <c r="R1930" s="30"/>
      <c r="S1930" s="30"/>
      <c r="T1930" s="30"/>
    </row>
    <row r="1931" spans="3:20" x14ac:dyDescent="0.3">
      <c r="C1931" s="30"/>
      <c r="D1931" s="30"/>
      <c r="E1931" s="30"/>
      <c r="F1931" s="30"/>
      <c r="G1931" s="43"/>
      <c r="H1931" s="43"/>
      <c r="I1931" s="43"/>
      <c r="J1931" s="43"/>
      <c r="K1931" s="43"/>
      <c r="L1931" s="43"/>
      <c r="M1931" s="43"/>
      <c r="N1931" s="30"/>
      <c r="O1931" s="30"/>
      <c r="P1931" s="30"/>
      <c r="Q1931" s="30"/>
      <c r="R1931" s="30"/>
      <c r="S1931" s="30"/>
      <c r="T1931" s="30"/>
    </row>
    <row r="1932" spans="3:20" x14ac:dyDescent="0.3">
      <c r="C1932" s="30"/>
      <c r="D1932" s="30"/>
      <c r="E1932" s="30"/>
      <c r="F1932" s="30"/>
      <c r="G1932" s="43"/>
      <c r="H1932" s="43"/>
      <c r="I1932" s="43"/>
      <c r="J1932" s="43"/>
      <c r="K1932" s="43"/>
      <c r="L1932" s="43"/>
      <c r="M1932" s="43"/>
      <c r="N1932" s="30"/>
      <c r="O1932" s="30"/>
      <c r="P1932" s="30"/>
      <c r="Q1932" s="30"/>
      <c r="R1932" s="30"/>
      <c r="S1932" s="30"/>
      <c r="T1932" s="30"/>
    </row>
    <row r="1933" spans="3:20" x14ac:dyDescent="0.3">
      <c r="C1933" s="30"/>
      <c r="D1933" s="30"/>
      <c r="E1933" s="30"/>
      <c r="F1933" s="30"/>
      <c r="G1933" s="43"/>
      <c r="H1933" s="43"/>
      <c r="I1933" s="43"/>
      <c r="J1933" s="43"/>
      <c r="K1933" s="43"/>
      <c r="L1933" s="43"/>
      <c r="M1933" s="43"/>
      <c r="N1933" s="30"/>
      <c r="O1933" s="30"/>
      <c r="P1933" s="30"/>
      <c r="Q1933" s="30"/>
      <c r="R1933" s="30"/>
      <c r="S1933" s="30"/>
      <c r="T1933" s="30"/>
    </row>
    <row r="1934" spans="3:20" x14ac:dyDescent="0.3">
      <c r="C1934" s="30"/>
      <c r="D1934" s="30"/>
      <c r="E1934" s="30"/>
      <c r="F1934" s="30"/>
      <c r="G1934" s="43"/>
      <c r="H1934" s="43"/>
      <c r="I1934" s="43"/>
      <c r="J1934" s="43"/>
      <c r="K1934" s="43"/>
      <c r="L1934" s="43"/>
      <c r="M1934" s="43"/>
      <c r="N1934" s="30"/>
      <c r="O1934" s="30"/>
      <c r="P1934" s="30"/>
      <c r="Q1934" s="30"/>
      <c r="R1934" s="30"/>
      <c r="S1934" s="30"/>
      <c r="T1934" s="30"/>
    </row>
    <row r="1935" spans="3:20" x14ac:dyDescent="0.3">
      <c r="C1935" s="30"/>
      <c r="D1935" s="30"/>
      <c r="E1935" s="30"/>
      <c r="F1935" s="30"/>
      <c r="G1935" s="43"/>
      <c r="H1935" s="43"/>
      <c r="I1935" s="43"/>
      <c r="J1935" s="43"/>
      <c r="K1935" s="43"/>
      <c r="L1935" s="43"/>
      <c r="M1935" s="43"/>
      <c r="N1935" s="30"/>
      <c r="O1935" s="30"/>
      <c r="P1935" s="30"/>
      <c r="Q1935" s="30"/>
      <c r="R1935" s="30"/>
      <c r="S1935" s="30"/>
      <c r="T1935" s="30"/>
    </row>
    <row r="1936" spans="3:20" x14ac:dyDescent="0.3">
      <c r="C1936" s="30"/>
      <c r="D1936" s="30"/>
      <c r="E1936" s="30"/>
      <c r="F1936" s="30"/>
      <c r="G1936" s="43"/>
      <c r="H1936" s="43"/>
      <c r="I1936" s="43"/>
      <c r="J1936" s="43"/>
      <c r="K1936" s="43"/>
      <c r="L1936" s="43"/>
      <c r="M1936" s="43"/>
      <c r="N1936" s="30"/>
      <c r="O1936" s="30"/>
      <c r="P1936" s="30"/>
      <c r="Q1936" s="30"/>
      <c r="R1936" s="30"/>
      <c r="S1936" s="30"/>
      <c r="T1936" s="30"/>
    </row>
    <row r="1937" spans="3:20" x14ac:dyDescent="0.3">
      <c r="C1937" s="30"/>
      <c r="D1937" s="30"/>
      <c r="E1937" s="30"/>
      <c r="F1937" s="30"/>
      <c r="G1937" s="43"/>
      <c r="H1937" s="43"/>
      <c r="I1937" s="43"/>
      <c r="J1937" s="43"/>
      <c r="K1937" s="43"/>
      <c r="L1937" s="43"/>
      <c r="M1937" s="43"/>
      <c r="N1937" s="30"/>
      <c r="O1937" s="30"/>
      <c r="P1937" s="30"/>
      <c r="Q1937" s="30"/>
      <c r="R1937" s="30"/>
      <c r="S1937" s="30"/>
      <c r="T1937" s="30"/>
    </row>
    <row r="1938" spans="3:20" x14ac:dyDescent="0.3">
      <c r="C1938" s="30"/>
      <c r="D1938" s="30"/>
      <c r="E1938" s="30"/>
      <c r="F1938" s="30"/>
      <c r="G1938" s="43"/>
      <c r="H1938" s="43"/>
      <c r="I1938" s="43"/>
      <c r="J1938" s="43"/>
      <c r="K1938" s="43"/>
      <c r="L1938" s="43"/>
      <c r="M1938" s="43"/>
      <c r="N1938" s="30"/>
      <c r="O1938" s="30"/>
      <c r="P1938" s="30"/>
      <c r="Q1938" s="30"/>
      <c r="R1938" s="30"/>
      <c r="S1938" s="30"/>
      <c r="T1938" s="30"/>
    </row>
    <row r="1939" spans="3:20" x14ac:dyDescent="0.3">
      <c r="C1939" s="30"/>
      <c r="D1939" s="30"/>
      <c r="E1939" s="30"/>
      <c r="F1939" s="30"/>
      <c r="G1939" s="43"/>
      <c r="H1939" s="43"/>
      <c r="I1939" s="43"/>
      <c r="J1939" s="43"/>
      <c r="K1939" s="43"/>
      <c r="L1939" s="43"/>
      <c r="M1939" s="43"/>
      <c r="N1939" s="30"/>
      <c r="O1939" s="30"/>
      <c r="P1939" s="30"/>
      <c r="Q1939" s="30"/>
      <c r="R1939" s="30"/>
      <c r="S1939" s="30"/>
      <c r="T1939" s="30"/>
    </row>
    <row r="1940" spans="3:20" x14ac:dyDescent="0.3">
      <c r="C1940" s="30"/>
      <c r="D1940" s="30"/>
      <c r="E1940" s="30"/>
      <c r="F1940" s="30"/>
      <c r="G1940" s="43"/>
      <c r="H1940" s="43"/>
      <c r="I1940" s="43"/>
      <c r="J1940" s="43"/>
      <c r="K1940" s="43"/>
      <c r="L1940" s="43"/>
      <c r="M1940" s="43"/>
      <c r="N1940" s="30"/>
      <c r="O1940" s="30"/>
      <c r="P1940" s="30"/>
      <c r="Q1940" s="30"/>
      <c r="R1940" s="30"/>
      <c r="S1940" s="30"/>
      <c r="T1940" s="30"/>
    </row>
    <row r="1941" spans="3:20" x14ac:dyDescent="0.3">
      <c r="C1941" s="30"/>
      <c r="D1941" s="30"/>
      <c r="E1941" s="30"/>
      <c r="F1941" s="30"/>
      <c r="G1941" s="43"/>
      <c r="H1941" s="43"/>
      <c r="I1941" s="43"/>
      <c r="J1941" s="43"/>
      <c r="K1941" s="43"/>
      <c r="L1941" s="43"/>
      <c r="M1941" s="43"/>
      <c r="N1941" s="30"/>
      <c r="O1941" s="30"/>
      <c r="P1941" s="30"/>
      <c r="Q1941" s="30"/>
      <c r="R1941" s="30"/>
      <c r="S1941" s="30"/>
      <c r="T1941" s="30"/>
    </row>
    <row r="1942" spans="3:20" x14ac:dyDescent="0.3">
      <c r="C1942" s="30"/>
      <c r="D1942" s="30"/>
      <c r="E1942" s="30"/>
      <c r="F1942" s="30"/>
      <c r="G1942" s="43"/>
      <c r="H1942" s="43"/>
      <c r="I1942" s="43"/>
      <c r="J1942" s="43"/>
      <c r="K1942" s="43"/>
      <c r="L1942" s="43"/>
      <c r="M1942" s="43"/>
      <c r="N1942" s="30"/>
      <c r="O1942" s="30"/>
      <c r="P1942" s="30"/>
      <c r="Q1942" s="30"/>
      <c r="R1942" s="30"/>
      <c r="S1942" s="30"/>
      <c r="T1942" s="30"/>
    </row>
    <row r="1943" spans="3:20" x14ac:dyDescent="0.3">
      <c r="C1943" s="30"/>
      <c r="D1943" s="30"/>
      <c r="E1943" s="30"/>
      <c r="F1943" s="30"/>
      <c r="G1943" s="43"/>
      <c r="H1943" s="43"/>
      <c r="I1943" s="43"/>
      <c r="J1943" s="43"/>
      <c r="K1943" s="43"/>
      <c r="L1943" s="43"/>
      <c r="M1943" s="43"/>
      <c r="N1943" s="30"/>
      <c r="O1943" s="30"/>
      <c r="P1943" s="30"/>
      <c r="Q1943" s="30"/>
      <c r="R1943" s="30"/>
      <c r="S1943" s="30"/>
      <c r="T1943" s="30"/>
    </row>
    <row r="1944" spans="3:20" x14ac:dyDescent="0.3">
      <c r="C1944" s="30"/>
      <c r="D1944" s="30"/>
      <c r="E1944" s="30"/>
      <c r="F1944" s="30"/>
      <c r="G1944" s="43"/>
      <c r="H1944" s="43"/>
      <c r="I1944" s="43"/>
      <c r="J1944" s="43"/>
      <c r="K1944" s="43"/>
      <c r="L1944" s="43"/>
      <c r="M1944" s="43"/>
      <c r="N1944" s="30"/>
      <c r="O1944" s="30"/>
      <c r="P1944" s="30"/>
      <c r="Q1944" s="30"/>
      <c r="R1944" s="30"/>
      <c r="S1944" s="30"/>
      <c r="T1944" s="30"/>
    </row>
    <row r="1945" spans="3:20" x14ac:dyDescent="0.3">
      <c r="C1945" s="30"/>
      <c r="D1945" s="30"/>
      <c r="E1945" s="30"/>
      <c r="F1945" s="30"/>
      <c r="G1945" s="43"/>
      <c r="H1945" s="43"/>
      <c r="I1945" s="43"/>
      <c r="J1945" s="43"/>
      <c r="K1945" s="43"/>
      <c r="L1945" s="43"/>
      <c r="M1945" s="43"/>
      <c r="N1945" s="30"/>
      <c r="O1945" s="30"/>
      <c r="P1945" s="30"/>
      <c r="Q1945" s="30"/>
      <c r="R1945" s="30"/>
      <c r="S1945" s="30"/>
      <c r="T1945" s="30"/>
    </row>
    <row r="1946" spans="3:20" x14ac:dyDescent="0.3">
      <c r="C1946" s="30"/>
      <c r="D1946" s="30"/>
      <c r="E1946" s="30"/>
      <c r="F1946" s="30"/>
      <c r="G1946" s="43"/>
      <c r="H1946" s="43"/>
      <c r="I1946" s="43"/>
      <c r="J1946" s="43"/>
      <c r="K1946" s="43"/>
      <c r="L1946" s="43"/>
      <c r="M1946" s="43"/>
      <c r="N1946" s="30"/>
      <c r="O1946" s="30"/>
      <c r="P1946" s="30"/>
      <c r="Q1946" s="30"/>
      <c r="R1946" s="30"/>
      <c r="S1946" s="30"/>
      <c r="T1946" s="30"/>
    </row>
    <row r="1947" spans="3:20" x14ac:dyDescent="0.3">
      <c r="C1947" s="30"/>
      <c r="D1947" s="30"/>
      <c r="E1947" s="30"/>
      <c r="F1947" s="30"/>
      <c r="G1947" s="43"/>
      <c r="H1947" s="43"/>
      <c r="I1947" s="43"/>
      <c r="J1947" s="43"/>
      <c r="K1947" s="43"/>
      <c r="L1947" s="43"/>
      <c r="M1947" s="43"/>
      <c r="N1947" s="30"/>
      <c r="O1947" s="30"/>
      <c r="P1947" s="30"/>
      <c r="Q1947" s="30"/>
      <c r="R1947" s="30"/>
      <c r="S1947" s="30"/>
      <c r="T1947" s="30"/>
    </row>
    <row r="1948" spans="3:20" x14ac:dyDescent="0.3">
      <c r="C1948" s="30"/>
      <c r="D1948" s="30"/>
      <c r="E1948" s="30"/>
      <c r="F1948" s="30"/>
      <c r="G1948" s="43"/>
      <c r="H1948" s="43"/>
      <c r="I1948" s="43"/>
      <c r="J1948" s="43"/>
      <c r="K1948" s="43"/>
      <c r="L1948" s="43"/>
      <c r="M1948" s="43"/>
      <c r="N1948" s="30"/>
      <c r="O1948" s="30"/>
      <c r="P1948" s="30"/>
      <c r="Q1948" s="30"/>
      <c r="R1948" s="30"/>
      <c r="S1948" s="30"/>
      <c r="T1948" s="30"/>
    </row>
    <row r="1949" spans="3:20" x14ac:dyDescent="0.3">
      <c r="C1949" s="30"/>
      <c r="D1949" s="30"/>
      <c r="E1949" s="30"/>
      <c r="F1949" s="30"/>
      <c r="G1949" s="43"/>
      <c r="H1949" s="43"/>
      <c r="I1949" s="43"/>
      <c r="J1949" s="43"/>
      <c r="K1949" s="43"/>
      <c r="L1949" s="43"/>
      <c r="M1949" s="43"/>
      <c r="N1949" s="30"/>
      <c r="O1949" s="30"/>
      <c r="P1949" s="30"/>
      <c r="Q1949" s="30"/>
      <c r="R1949" s="30"/>
      <c r="S1949" s="30"/>
      <c r="T1949" s="30"/>
    </row>
    <row r="1950" spans="3:20" x14ac:dyDescent="0.3">
      <c r="C1950" s="30"/>
      <c r="D1950" s="30"/>
      <c r="E1950" s="30"/>
      <c r="F1950" s="30"/>
      <c r="G1950" s="43"/>
      <c r="H1950" s="43"/>
      <c r="I1950" s="43"/>
      <c r="J1950" s="43"/>
      <c r="K1950" s="43"/>
      <c r="L1950" s="43"/>
      <c r="M1950" s="43"/>
      <c r="N1950" s="30"/>
      <c r="O1950" s="30"/>
      <c r="P1950" s="30"/>
      <c r="Q1950" s="30"/>
      <c r="R1950" s="30"/>
      <c r="S1950" s="30"/>
      <c r="T1950" s="30"/>
    </row>
    <row r="1951" spans="3:20" x14ac:dyDescent="0.3">
      <c r="C1951" s="30"/>
      <c r="D1951" s="30"/>
      <c r="E1951" s="30"/>
      <c r="F1951" s="30"/>
      <c r="G1951" s="43"/>
      <c r="H1951" s="43"/>
      <c r="I1951" s="43"/>
      <c r="J1951" s="43"/>
      <c r="K1951" s="43"/>
      <c r="L1951" s="43"/>
      <c r="M1951" s="43"/>
      <c r="N1951" s="30"/>
      <c r="O1951" s="30"/>
      <c r="P1951" s="30"/>
      <c r="Q1951" s="30"/>
      <c r="R1951" s="30"/>
      <c r="S1951" s="30"/>
      <c r="T1951" s="30"/>
    </row>
    <row r="1952" spans="3:20" x14ac:dyDescent="0.3">
      <c r="C1952" s="30"/>
      <c r="D1952" s="30"/>
      <c r="E1952" s="30"/>
      <c r="F1952" s="30"/>
      <c r="G1952" s="43"/>
      <c r="H1952" s="43"/>
      <c r="I1952" s="43"/>
      <c r="J1952" s="43"/>
      <c r="K1952" s="43"/>
      <c r="L1952" s="43"/>
      <c r="M1952" s="43"/>
      <c r="N1952" s="30"/>
      <c r="O1952" s="30"/>
      <c r="P1952" s="30"/>
      <c r="Q1952" s="30"/>
      <c r="R1952" s="30"/>
      <c r="S1952" s="30"/>
      <c r="T1952" s="30"/>
    </row>
    <row r="1953" spans="3:20" x14ac:dyDescent="0.3">
      <c r="C1953" s="30"/>
      <c r="D1953" s="30"/>
      <c r="E1953" s="30"/>
      <c r="F1953" s="30"/>
      <c r="G1953" s="43"/>
      <c r="H1953" s="43"/>
      <c r="I1953" s="43"/>
      <c r="J1953" s="43"/>
      <c r="K1953" s="43"/>
      <c r="L1953" s="43"/>
      <c r="M1953" s="43"/>
      <c r="N1953" s="30"/>
      <c r="O1953" s="30"/>
      <c r="P1953" s="30"/>
      <c r="Q1953" s="30"/>
      <c r="R1953" s="30"/>
      <c r="S1953" s="30"/>
      <c r="T1953" s="30"/>
    </row>
    <row r="1954" spans="3:20" x14ac:dyDescent="0.3">
      <c r="C1954" s="30"/>
      <c r="D1954" s="30"/>
      <c r="E1954" s="30"/>
      <c r="F1954" s="30"/>
      <c r="G1954" s="43"/>
      <c r="H1954" s="43"/>
      <c r="I1954" s="43"/>
      <c r="J1954" s="43"/>
      <c r="K1954" s="43"/>
      <c r="L1954" s="43"/>
      <c r="M1954" s="43"/>
      <c r="N1954" s="30"/>
      <c r="O1954" s="30"/>
      <c r="P1954" s="30"/>
      <c r="Q1954" s="30"/>
      <c r="R1954" s="30"/>
      <c r="S1954" s="30"/>
      <c r="T1954" s="30"/>
    </row>
    <row r="1955" spans="3:20" x14ac:dyDescent="0.3">
      <c r="C1955" s="30"/>
      <c r="D1955" s="30"/>
      <c r="E1955" s="30"/>
      <c r="F1955" s="30"/>
      <c r="G1955" s="43"/>
      <c r="H1955" s="43"/>
      <c r="I1955" s="43"/>
      <c r="J1955" s="43"/>
      <c r="K1955" s="43"/>
      <c r="L1955" s="43"/>
      <c r="M1955" s="43"/>
      <c r="N1955" s="30"/>
      <c r="O1955" s="30"/>
      <c r="P1955" s="30"/>
      <c r="Q1955" s="30"/>
      <c r="R1955" s="30"/>
      <c r="S1955" s="30"/>
      <c r="T1955" s="30"/>
    </row>
    <row r="1956" spans="3:20" x14ac:dyDescent="0.3">
      <c r="C1956" s="30"/>
      <c r="D1956" s="30"/>
      <c r="E1956" s="30"/>
      <c r="F1956" s="30"/>
      <c r="G1956" s="43"/>
      <c r="H1956" s="43"/>
      <c r="I1956" s="43"/>
      <c r="J1956" s="43"/>
      <c r="K1956" s="43"/>
      <c r="L1956" s="43"/>
      <c r="M1956" s="43"/>
      <c r="N1956" s="30"/>
      <c r="O1956" s="30"/>
      <c r="P1956" s="30"/>
      <c r="Q1956" s="30"/>
      <c r="R1956" s="30"/>
      <c r="S1956" s="30"/>
      <c r="T1956" s="30"/>
    </row>
    <row r="1957" spans="3:20" x14ac:dyDescent="0.3">
      <c r="C1957" s="30"/>
      <c r="D1957" s="30"/>
      <c r="E1957" s="30"/>
      <c r="F1957" s="30"/>
      <c r="G1957" s="43"/>
      <c r="H1957" s="43"/>
      <c r="I1957" s="43"/>
      <c r="J1957" s="43"/>
      <c r="K1957" s="43"/>
      <c r="L1957" s="43"/>
      <c r="M1957" s="43"/>
      <c r="N1957" s="30"/>
      <c r="O1957" s="30"/>
      <c r="P1957" s="30"/>
      <c r="Q1957" s="30"/>
      <c r="R1957" s="30"/>
      <c r="S1957" s="30"/>
      <c r="T1957" s="30"/>
    </row>
    <row r="1958" spans="3:20" x14ac:dyDescent="0.3">
      <c r="C1958" s="30"/>
      <c r="D1958" s="30"/>
      <c r="E1958" s="30"/>
      <c r="F1958" s="30"/>
      <c r="G1958" s="43"/>
      <c r="H1958" s="43"/>
      <c r="I1958" s="43"/>
      <c r="J1958" s="43"/>
      <c r="K1958" s="43"/>
      <c r="L1958" s="43"/>
      <c r="M1958" s="43"/>
      <c r="N1958" s="30"/>
      <c r="O1958" s="30"/>
      <c r="P1958" s="30"/>
      <c r="Q1958" s="30"/>
      <c r="R1958" s="30"/>
      <c r="S1958" s="30"/>
      <c r="T1958" s="30"/>
    </row>
    <row r="1959" spans="3:20" x14ac:dyDescent="0.3">
      <c r="C1959" s="30"/>
      <c r="D1959" s="30"/>
      <c r="E1959" s="30"/>
      <c r="F1959" s="30"/>
      <c r="G1959" s="43"/>
      <c r="H1959" s="43"/>
      <c r="I1959" s="43"/>
      <c r="J1959" s="43"/>
      <c r="K1959" s="43"/>
      <c r="L1959" s="43"/>
      <c r="M1959" s="43"/>
      <c r="N1959" s="30"/>
      <c r="O1959" s="30"/>
      <c r="P1959" s="30"/>
      <c r="Q1959" s="30"/>
      <c r="R1959" s="30"/>
      <c r="S1959" s="30"/>
      <c r="T1959" s="30"/>
    </row>
    <row r="1960" spans="3:20" x14ac:dyDescent="0.3">
      <c r="C1960" s="30"/>
      <c r="D1960" s="30"/>
      <c r="E1960" s="30"/>
      <c r="F1960" s="30"/>
      <c r="G1960" s="43"/>
      <c r="H1960" s="43"/>
      <c r="I1960" s="43"/>
      <c r="J1960" s="43"/>
      <c r="K1960" s="43"/>
      <c r="L1960" s="43"/>
      <c r="M1960" s="43"/>
      <c r="N1960" s="30"/>
      <c r="O1960" s="30"/>
      <c r="P1960" s="30"/>
      <c r="Q1960" s="30"/>
      <c r="R1960" s="30"/>
      <c r="S1960" s="30"/>
      <c r="T1960" s="30"/>
    </row>
    <row r="1961" spans="3:20" x14ac:dyDescent="0.3">
      <c r="C1961" s="30"/>
      <c r="D1961" s="30"/>
      <c r="E1961" s="30"/>
      <c r="F1961" s="30"/>
      <c r="G1961" s="43"/>
      <c r="H1961" s="43"/>
      <c r="I1961" s="43"/>
      <c r="J1961" s="43"/>
      <c r="K1961" s="43"/>
      <c r="L1961" s="43"/>
      <c r="M1961" s="43"/>
      <c r="N1961" s="30"/>
      <c r="O1961" s="30"/>
      <c r="P1961" s="30"/>
      <c r="Q1961" s="30"/>
      <c r="R1961" s="30"/>
      <c r="S1961" s="30"/>
      <c r="T1961" s="30"/>
    </row>
    <row r="1962" spans="3:20" x14ac:dyDescent="0.3">
      <c r="C1962" s="30"/>
      <c r="D1962" s="30"/>
      <c r="E1962" s="30"/>
      <c r="F1962" s="30"/>
      <c r="G1962" s="43"/>
      <c r="H1962" s="43"/>
      <c r="I1962" s="43"/>
      <c r="J1962" s="43"/>
      <c r="K1962" s="43"/>
      <c r="L1962" s="43"/>
      <c r="M1962" s="43"/>
      <c r="N1962" s="30"/>
      <c r="O1962" s="30"/>
      <c r="P1962" s="30"/>
      <c r="Q1962" s="30"/>
      <c r="R1962" s="30"/>
      <c r="S1962" s="30"/>
      <c r="T1962" s="30"/>
    </row>
    <row r="1963" spans="3:20" x14ac:dyDescent="0.3">
      <c r="C1963" s="30"/>
      <c r="D1963" s="30"/>
      <c r="E1963" s="30"/>
      <c r="F1963" s="30"/>
      <c r="G1963" s="43"/>
      <c r="H1963" s="43"/>
      <c r="I1963" s="43"/>
      <c r="J1963" s="43"/>
      <c r="K1963" s="43"/>
      <c r="L1963" s="43"/>
      <c r="M1963" s="43"/>
      <c r="N1963" s="30"/>
      <c r="O1963" s="30"/>
      <c r="P1963" s="30"/>
      <c r="Q1963" s="30"/>
      <c r="R1963" s="30"/>
      <c r="S1963" s="30"/>
      <c r="T1963" s="30"/>
    </row>
    <row r="1964" spans="3:20" x14ac:dyDescent="0.3">
      <c r="C1964" s="30"/>
      <c r="D1964" s="30"/>
      <c r="E1964" s="30"/>
      <c r="F1964" s="30"/>
      <c r="G1964" s="43"/>
      <c r="H1964" s="43"/>
      <c r="I1964" s="43"/>
      <c r="J1964" s="43"/>
      <c r="K1964" s="43"/>
      <c r="L1964" s="43"/>
      <c r="M1964" s="43"/>
      <c r="N1964" s="30"/>
      <c r="O1964" s="30"/>
      <c r="P1964" s="30"/>
      <c r="Q1964" s="30"/>
      <c r="R1964" s="30"/>
      <c r="S1964" s="30"/>
      <c r="T1964" s="30"/>
    </row>
    <row r="1965" spans="3:20" x14ac:dyDescent="0.3">
      <c r="C1965" s="30"/>
      <c r="D1965" s="30"/>
      <c r="E1965" s="30"/>
      <c r="F1965" s="30"/>
      <c r="G1965" s="43"/>
      <c r="H1965" s="43"/>
      <c r="I1965" s="43"/>
      <c r="J1965" s="43"/>
      <c r="K1965" s="43"/>
      <c r="L1965" s="43"/>
      <c r="M1965" s="43"/>
      <c r="N1965" s="30"/>
      <c r="O1965" s="30"/>
      <c r="P1965" s="30"/>
      <c r="Q1965" s="30"/>
      <c r="R1965" s="30"/>
      <c r="S1965" s="30"/>
      <c r="T1965" s="30"/>
    </row>
    <row r="1966" spans="3:20" x14ac:dyDescent="0.3">
      <c r="C1966" s="30"/>
      <c r="D1966" s="30"/>
      <c r="E1966" s="30"/>
      <c r="F1966" s="30"/>
      <c r="G1966" s="43"/>
      <c r="H1966" s="43"/>
      <c r="I1966" s="43"/>
      <c r="J1966" s="43"/>
      <c r="K1966" s="43"/>
      <c r="L1966" s="43"/>
      <c r="M1966" s="43"/>
      <c r="N1966" s="30"/>
      <c r="O1966" s="30"/>
      <c r="P1966" s="30"/>
      <c r="Q1966" s="30"/>
      <c r="R1966" s="30"/>
      <c r="S1966" s="30"/>
      <c r="T1966" s="30"/>
    </row>
    <row r="1967" spans="3:20" x14ac:dyDescent="0.3">
      <c r="C1967" s="30"/>
      <c r="D1967" s="30"/>
      <c r="E1967" s="30"/>
      <c r="F1967" s="30"/>
      <c r="G1967" s="43"/>
      <c r="H1967" s="43"/>
      <c r="I1967" s="43"/>
      <c r="J1967" s="43"/>
      <c r="K1967" s="43"/>
      <c r="L1967" s="43"/>
      <c r="M1967" s="43"/>
      <c r="N1967" s="30"/>
      <c r="O1967" s="30"/>
      <c r="P1967" s="30"/>
      <c r="Q1967" s="30"/>
      <c r="R1967" s="30"/>
      <c r="S1967" s="30"/>
      <c r="T1967" s="30"/>
    </row>
    <row r="1968" spans="3:20" x14ac:dyDescent="0.3">
      <c r="C1968" s="30"/>
      <c r="D1968" s="30"/>
      <c r="E1968" s="30"/>
      <c r="F1968" s="30"/>
      <c r="G1968" s="43"/>
      <c r="H1968" s="43"/>
      <c r="I1968" s="43"/>
      <c r="J1968" s="43"/>
      <c r="K1968" s="43"/>
      <c r="L1968" s="43"/>
      <c r="M1968" s="43"/>
      <c r="N1968" s="30"/>
      <c r="O1968" s="30"/>
      <c r="P1968" s="30"/>
      <c r="Q1968" s="30"/>
      <c r="R1968" s="30"/>
      <c r="S1968" s="30"/>
      <c r="T1968" s="30"/>
    </row>
    <row r="1969" spans="3:20" x14ac:dyDescent="0.3">
      <c r="C1969" s="30"/>
      <c r="D1969" s="30"/>
      <c r="E1969" s="30"/>
      <c r="F1969" s="30"/>
      <c r="G1969" s="43"/>
      <c r="H1969" s="43"/>
      <c r="I1969" s="43"/>
      <c r="J1969" s="43"/>
      <c r="K1969" s="43"/>
      <c r="L1969" s="43"/>
      <c r="M1969" s="43"/>
      <c r="N1969" s="30"/>
      <c r="O1969" s="30"/>
      <c r="P1969" s="30"/>
      <c r="Q1969" s="30"/>
      <c r="R1969" s="30"/>
      <c r="S1969" s="30"/>
      <c r="T1969" s="30"/>
    </row>
    <row r="1970" spans="3:20" x14ac:dyDescent="0.3">
      <c r="C1970" s="30"/>
      <c r="D1970" s="30"/>
      <c r="E1970" s="30"/>
      <c r="F1970" s="30"/>
      <c r="G1970" s="43"/>
      <c r="H1970" s="43"/>
      <c r="I1970" s="43"/>
      <c r="J1970" s="43"/>
      <c r="K1970" s="43"/>
      <c r="L1970" s="43"/>
      <c r="M1970" s="43"/>
      <c r="N1970" s="30"/>
      <c r="O1970" s="30"/>
      <c r="P1970" s="30"/>
      <c r="Q1970" s="30"/>
      <c r="R1970" s="30"/>
      <c r="S1970" s="30"/>
      <c r="T1970" s="30"/>
    </row>
    <row r="1971" spans="3:20" x14ac:dyDescent="0.3">
      <c r="C1971" s="30"/>
      <c r="D1971" s="30"/>
      <c r="E1971" s="30"/>
      <c r="F1971" s="30"/>
      <c r="G1971" s="43"/>
      <c r="H1971" s="43"/>
      <c r="I1971" s="43"/>
      <c r="J1971" s="43"/>
      <c r="K1971" s="43"/>
      <c r="L1971" s="43"/>
      <c r="M1971" s="43"/>
      <c r="N1971" s="30"/>
      <c r="O1971" s="30"/>
      <c r="P1971" s="30"/>
      <c r="Q1971" s="30"/>
      <c r="R1971" s="30"/>
      <c r="S1971" s="30"/>
      <c r="T1971" s="30"/>
    </row>
    <row r="1972" spans="3:20" x14ac:dyDescent="0.3">
      <c r="C1972" s="30"/>
      <c r="D1972" s="30"/>
      <c r="E1972" s="30"/>
      <c r="F1972" s="30"/>
      <c r="G1972" s="43"/>
      <c r="H1972" s="43"/>
      <c r="I1972" s="43"/>
      <c r="J1972" s="43"/>
      <c r="K1972" s="43"/>
      <c r="L1972" s="43"/>
      <c r="M1972" s="43"/>
      <c r="N1972" s="30"/>
      <c r="O1972" s="30"/>
      <c r="P1972" s="30"/>
      <c r="Q1972" s="30"/>
      <c r="R1972" s="30"/>
      <c r="S1972" s="30"/>
      <c r="T1972" s="30"/>
    </row>
    <row r="1973" spans="3:20" x14ac:dyDescent="0.3">
      <c r="C1973" s="30"/>
      <c r="D1973" s="30"/>
      <c r="E1973" s="30"/>
      <c r="F1973" s="30"/>
      <c r="G1973" s="43"/>
      <c r="H1973" s="43"/>
      <c r="I1973" s="43"/>
      <c r="J1973" s="43"/>
      <c r="K1973" s="43"/>
      <c r="L1973" s="43"/>
      <c r="M1973" s="43"/>
      <c r="N1973" s="30"/>
      <c r="O1973" s="30"/>
      <c r="P1973" s="30"/>
      <c r="Q1973" s="30"/>
      <c r="R1973" s="30"/>
      <c r="S1973" s="30"/>
      <c r="T1973" s="30"/>
    </row>
    <row r="1974" spans="3:20" x14ac:dyDescent="0.3">
      <c r="C1974" s="30"/>
      <c r="D1974" s="30"/>
      <c r="E1974" s="30"/>
      <c r="F1974" s="30"/>
      <c r="G1974" s="43"/>
      <c r="H1974" s="43"/>
      <c r="I1974" s="43"/>
      <c r="J1974" s="43"/>
      <c r="K1974" s="43"/>
      <c r="L1974" s="43"/>
      <c r="M1974" s="43"/>
      <c r="N1974" s="30"/>
      <c r="O1974" s="30"/>
      <c r="P1974" s="30"/>
      <c r="Q1974" s="30"/>
      <c r="R1974" s="30"/>
      <c r="S1974" s="30"/>
      <c r="T1974" s="30"/>
    </row>
    <row r="1975" spans="3:20" x14ac:dyDescent="0.3">
      <c r="C1975" s="30"/>
      <c r="D1975" s="30"/>
      <c r="E1975" s="30"/>
      <c r="F1975" s="30"/>
      <c r="G1975" s="43"/>
      <c r="H1975" s="43"/>
      <c r="I1975" s="43"/>
      <c r="J1975" s="43"/>
      <c r="K1975" s="43"/>
      <c r="L1975" s="43"/>
      <c r="M1975" s="43"/>
      <c r="N1975" s="30"/>
      <c r="O1975" s="30"/>
      <c r="P1975" s="30"/>
      <c r="Q1975" s="30"/>
      <c r="R1975" s="30"/>
      <c r="S1975" s="30"/>
      <c r="T1975" s="30"/>
    </row>
    <row r="1976" spans="3:20" x14ac:dyDescent="0.3">
      <c r="C1976" s="30"/>
      <c r="D1976" s="30"/>
      <c r="E1976" s="30"/>
      <c r="F1976" s="30"/>
      <c r="G1976" s="43"/>
      <c r="H1976" s="43"/>
      <c r="I1976" s="43"/>
      <c r="J1976" s="43"/>
      <c r="K1976" s="43"/>
      <c r="L1976" s="43"/>
      <c r="M1976" s="43"/>
      <c r="N1976" s="30"/>
      <c r="O1976" s="30"/>
      <c r="P1976" s="30"/>
      <c r="Q1976" s="30"/>
      <c r="R1976" s="30"/>
      <c r="S1976" s="30"/>
      <c r="T1976" s="30"/>
    </row>
    <row r="1977" spans="3:20" x14ac:dyDescent="0.3">
      <c r="C1977" s="30"/>
      <c r="D1977" s="30"/>
      <c r="E1977" s="30"/>
      <c r="F1977" s="30"/>
      <c r="G1977" s="43"/>
      <c r="H1977" s="43"/>
      <c r="I1977" s="43"/>
      <c r="J1977" s="43"/>
      <c r="K1977" s="43"/>
      <c r="L1977" s="43"/>
      <c r="M1977" s="43"/>
      <c r="N1977" s="30"/>
      <c r="O1977" s="30"/>
      <c r="P1977" s="30"/>
      <c r="Q1977" s="30"/>
      <c r="R1977" s="30"/>
      <c r="S1977" s="30"/>
      <c r="T1977" s="30"/>
    </row>
    <row r="1978" spans="3:20" x14ac:dyDescent="0.3">
      <c r="C1978" s="30"/>
      <c r="D1978" s="30"/>
      <c r="E1978" s="30"/>
      <c r="F1978" s="30"/>
      <c r="G1978" s="43"/>
      <c r="H1978" s="43"/>
      <c r="I1978" s="43"/>
      <c r="J1978" s="43"/>
      <c r="K1978" s="43"/>
      <c r="L1978" s="43"/>
      <c r="M1978" s="43"/>
      <c r="N1978" s="30"/>
      <c r="O1978" s="30"/>
      <c r="P1978" s="30"/>
      <c r="Q1978" s="30"/>
      <c r="R1978" s="30"/>
      <c r="S1978" s="30"/>
      <c r="T1978" s="30"/>
    </row>
    <row r="1979" spans="3:20" x14ac:dyDescent="0.3">
      <c r="C1979" s="30"/>
      <c r="D1979" s="30"/>
      <c r="E1979" s="30"/>
      <c r="F1979" s="30"/>
      <c r="G1979" s="43"/>
      <c r="H1979" s="43"/>
      <c r="I1979" s="43"/>
      <c r="J1979" s="43"/>
      <c r="K1979" s="43"/>
      <c r="L1979" s="43"/>
      <c r="M1979" s="43"/>
      <c r="N1979" s="30"/>
      <c r="O1979" s="30"/>
      <c r="P1979" s="30"/>
      <c r="Q1979" s="30"/>
      <c r="R1979" s="30"/>
      <c r="S1979" s="30"/>
      <c r="T1979" s="30"/>
    </row>
    <row r="1980" spans="3:20" x14ac:dyDescent="0.3">
      <c r="C1980" s="30"/>
      <c r="D1980" s="30"/>
      <c r="E1980" s="30"/>
      <c r="F1980" s="30"/>
      <c r="G1980" s="43"/>
      <c r="H1980" s="43"/>
      <c r="I1980" s="43"/>
      <c r="J1980" s="43"/>
      <c r="K1980" s="43"/>
      <c r="L1980" s="43"/>
      <c r="M1980" s="43"/>
      <c r="N1980" s="30"/>
      <c r="O1980" s="30"/>
      <c r="P1980" s="30"/>
      <c r="Q1980" s="30"/>
      <c r="R1980" s="30"/>
      <c r="S1980" s="30"/>
      <c r="T1980" s="30"/>
    </row>
    <row r="1981" spans="3:20" x14ac:dyDescent="0.3">
      <c r="C1981" s="30"/>
      <c r="D1981" s="30"/>
      <c r="E1981" s="30"/>
      <c r="F1981" s="30"/>
      <c r="G1981" s="43"/>
      <c r="H1981" s="43"/>
      <c r="I1981" s="43"/>
      <c r="J1981" s="43"/>
      <c r="K1981" s="43"/>
      <c r="L1981" s="43"/>
      <c r="M1981" s="43"/>
      <c r="N1981" s="30"/>
      <c r="O1981" s="30"/>
      <c r="P1981" s="30"/>
      <c r="Q1981" s="30"/>
      <c r="R1981" s="30"/>
      <c r="S1981" s="30"/>
      <c r="T1981" s="30"/>
    </row>
    <row r="1982" spans="3:20" x14ac:dyDescent="0.3">
      <c r="C1982" s="30"/>
      <c r="D1982" s="30"/>
      <c r="E1982" s="30"/>
      <c r="F1982" s="30"/>
      <c r="G1982" s="43"/>
      <c r="H1982" s="43"/>
      <c r="I1982" s="43"/>
      <c r="J1982" s="43"/>
      <c r="K1982" s="43"/>
      <c r="L1982" s="43"/>
      <c r="M1982" s="43"/>
      <c r="N1982" s="30"/>
      <c r="O1982" s="30"/>
      <c r="P1982" s="30"/>
      <c r="Q1982" s="30"/>
      <c r="R1982" s="30"/>
      <c r="S1982" s="30"/>
      <c r="T1982" s="30"/>
    </row>
    <row r="1983" spans="3:20" x14ac:dyDescent="0.3">
      <c r="C1983" s="30"/>
      <c r="D1983" s="30"/>
      <c r="E1983" s="30"/>
      <c r="F1983" s="30"/>
      <c r="G1983" s="43"/>
      <c r="H1983" s="43"/>
      <c r="I1983" s="43"/>
      <c r="J1983" s="43"/>
      <c r="K1983" s="43"/>
      <c r="L1983" s="43"/>
      <c r="M1983" s="43"/>
      <c r="N1983" s="30"/>
      <c r="O1983" s="30"/>
      <c r="P1983" s="30"/>
      <c r="Q1983" s="30"/>
      <c r="R1983" s="30"/>
      <c r="S1983" s="30"/>
      <c r="T1983" s="30"/>
    </row>
    <row r="1984" spans="3:20" x14ac:dyDescent="0.3">
      <c r="C1984" s="30"/>
      <c r="D1984" s="30"/>
      <c r="E1984" s="30"/>
      <c r="F1984" s="30"/>
      <c r="G1984" s="43"/>
      <c r="H1984" s="43"/>
      <c r="I1984" s="43"/>
      <c r="J1984" s="43"/>
      <c r="K1984" s="43"/>
      <c r="L1984" s="43"/>
      <c r="M1984" s="43"/>
      <c r="N1984" s="30"/>
      <c r="O1984" s="30"/>
      <c r="P1984" s="30"/>
      <c r="Q1984" s="30"/>
      <c r="R1984" s="30"/>
      <c r="S1984" s="30"/>
      <c r="T1984" s="30"/>
    </row>
    <row r="1985" spans="3:20" x14ac:dyDescent="0.3">
      <c r="C1985" s="30"/>
      <c r="D1985" s="30"/>
      <c r="E1985" s="30"/>
      <c r="F1985" s="30"/>
      <c r="G1985" s="43"/>
      <c r="H1985" s="43"/>
      <c r="I1985" s="43"/>
      <c r="J1985" s="43"/>
      <c r="K1985" s="43"/>
      <c r="L1985" s="43"/>
      <c r="M1985" s="43"/>
      <c r="N1985" s="30"/>
      <c r="O1985" s="30"/>
      <c r="P1985" s="30"/>
      <c r="Q1985" s="30"/>
      <c r="R1985" s="30"/>
      <c r="S1985" s="30"/>
      <c r="T1985" s="30"/>
    </row>
    <row r="1986" spans="3:20" x14ac:dyDescent="0.3">
      <c r="C1986" s="30"/>
      <c r="D1986" s="30"/>
      <c r="E1986" s="30"/>
      <c r="F1986" s="30"/>
      <c r="G1986" s="43"/>
      <c r="H1986" s="43"/>
      <c r="I1986" s="43"/>
      <c r="J1986" s="43"/>
      <c r="K1986" s="43"/>
      <c r="L1986" s="43"/>
      <c r="M1986" s="43"/>
      <c r="N1986" s="30"/>
      <c r="O1986" s="30"/>
      <c r="P1986" s="30"/>
      <c r="Q1986" s="30"/>
      <c r="R1986" s="30"/>
      <c r="S1986" s="30"/>
      <c r="T1986" s="30"/>
    </row>
    <row r="1987" spans="3:20" x14ac:dyDescent="0.3">
      <c r="C1987" s="30"/>
      <c r="D1987" s="30"/>
      <c r="E1987" s="30"/>
      <c r="F1987" s="30"/>
      <c r="G1987" s="43"/>
      <c r="H1987" s="43"/>
      <c r="I1987" s="43"/>
      <c r="J1987" s="43"/>
      <c r="K1987" s="43"/>
      <c r="L1987" s="43"/>
      <c r="M1987" s="43"/>
      <c r="N1987" s="30"/>
      <c r="O1987" s="30"/>
      <c r="P1987" s="30"/>
      <c r="Q1987" s="30"/>
      <c r="R1987" s="30"/>
      <c r="S1987" s="30"/>
      <c r="T1987" s="30"/>
    </row>
    <row r="1988" spans="3:20" x14ac:dyDescent="0.3">
      <c r="C1988" s="30"/>
      <c r="D1988" s="30"/>
      <c r="E1988" s="30"/>
      <c r="F1988" s="30"/>
      <c r="G1988" s="43"/>
      <c r="H1988" s="43"/>
      <c r="I1988" s="43"/>
      <c r="J1988" s="43"/>
      <c r="K1988" s="43"/>
      <c r="L1988" s="43"/>
      <c r="M1988" s="43"/>
      <c r="N1988" s="30"/>
      <c r="O1988" s="30"/>
      <c r="P1988" s="30"/>
      <c r="Q1988" s="30"/>
      <c r="R1988" s="30"/>
      <c r="S1988" s="30"/>
      <c r="T1988" s="30"/>
    </row>
    <row r="1989" spans="3:20" x14ac:dyDescent="0.3">
      <c r="C1989" s="30"/>
      <c r="D1989" s="30"/>
      <c r="E1989" s="30"/>
      <c r="F1989" s="30"/>
      <c r="G1989" s="43"/>
      <c r="H1989" s="43"/>
      <c r="I1989" s="43"/>
      <c r="J1989" s="43"/>
      <c r="K1989" s="43"/>
      <c r="L1989" s="43"/>
      <c r="M1989" s="43"/>
      <c r="N1989" s="30"/>
      <c r="O1989" s="30"/>
      <c r="P1989" s="30"/>
      <c r="Q1989" s="30"/>
      <c r="R1989" s="30"/>
      <c r="S1989" s="30"/>
      <c r="T1989" s="30"/>
    </row>
    <row r="1990" spans="3:20" x14ac:dyDescent="0.3">
      <c r="C1990" s="30"/>
      <c r="D1990" s="30"/>
      <c r="E1990" s="30"/>
      <c r="F1990" s="30"/>
      <c r="G1990" s="43"/>
      <c r="H1990" s="43"/>
      <c r="I1990" s="43"/>
      <c r="J1990" s="43"/>
      <c r="K1990" s="43"/>
      <c r="L1990" s="43"/>
      <c r="M1990" s="43"/>
      <c r="N1990" s="30"/>
      <c r="O1990" s="30"/>
      <c r="P1990" s="30"/>
      <c r="Q1990" s="30"/>
      <c r="R1990" s="30"/>
      <c r="S1990" s="30"/>
      <c r="T1990" s="30"/>
    </row>
    <row r="1991" spans="3:20" x14ac:dyDescent="0.3">
      <c r="C1991" s="30"/>
      <c r="D1991" s="30"/>
      <c r="E1991" s="30"/>
      <c r="F1991" s="30"/>
      <c r="G1991" s="43"/>
      <c r="H1991" s="43"/>
      <c r="I1991" s="43"/>
      <c r="J1991" s="43"/>
      <c r="K1991" s="43"/>
      <c r="L1991" s="43"/>
      <c r="M1991" s="43"/>
      <c r="N1991" s="30"/>
      <c r="O1991" s="30"/>
      <c r="P1991" s="30"/>
      <c r="Q1991" s="30"/>
      <c r="R1991" s="30"/>
      <c r="S1991" s="30"/>
      <c r="T1991" s="30"/>
    </row>
    <row r="1992" spans="3:20" x14ac:dyDescent="0.3">
      <c r="C1992" s="30"/>
      <c r="D1992" s="30"/>
      <c r="E1992" s="30"/>
      <c r="F1992" s="30"/>
      <c r="G1992" s="43"/>
      <c r="H1992" s="43"/>
      <c r="I1992" s="43"/>
      <c r="J1992" s="43"/>
      <c r="K1992" s="43"/>
      <c r="L1992" s="43"/>
      <c r="M1992" s="43"/>
      <c r="N1992" s="30"/>
      <c r="O1992" s="30"/>
      <c r="P1992" s="30"/>
      <c r="Q1992" s="30"/>
      <c r="R1992" s="30"/>
      <c r="S1992" s="30"/>
      <c r="T1992" s="30"/>
    </row>
    <row r="1993" spans="3:20" x14ac:dyDescent="0.3">
      <c r="C1993" s="30"/>
      <c r="D1993" s="30"/>
      <c r="E1993" s="30"/>
      <c r="F1993" s="30"/>
      <c r="G1993" s="43"/>
      <c r="H1993" s="43"/>
      <c r="I1993" s="43"/>
      <c r="J1993" s="43"/>
      <c r="K1993" s="43"/>
      <c r="L1993" s="43"/>
      <c r="M1993" s="43"/>
      <c r="N1993" s="30"/>
      <c r="O1993" s="30"/>
      <c r="P1993" s="30"/>
      <c r="Q1993" s="30"/>
      <c r="R1993" s="30"/>
      <c r="S1993" s="30"/>
      <c r="T1993" s="30"/>
    </row>
    <row r="1994" spans="3:20" x14ac:dyDescent="0.3">
      <c r="C1994" s="30"/>
      <c r="D1994" s="30"/>
      <c r="E1994" s="30"/>
      <c r="F1994" s="30"/>
      <c r="G1994" s="43"/>
      <c r="H1994" s="43"/>
      <c r="I1994" s="43"/>
      <c r="J1994" s="43"/>
      <c r="K1994" s="43"/>
      <c r="L1994" s="43"/>
      <c r="M1994" s="43"/>
      <c r="N1994" s="30"/>
      <c r="O1994" s="30"/>
      <c r="P1994" s="30"/>
      <c r="Q1994" s="30"/>
      <c r="R1994" s="30"/>
      <c r="S1994" s="30"/>
      <c r="T1994" s="30"/>
    </row>
    <row r="1995" spans="3:20" x14ac:dyDescent="0.3">
      <c r="C1995" s="30"/>
      <c r="D1995" s="30"/>
      <c r="E1995" s="30"/>
      <c r="F1995" s="30"/>
      <c r="G1995" s="43"/>
      <c r="H1995" s="43"/>
      <c r="I1995" s="43"/>
      <c r="J1995" s="43"/>
      <c r="K1995" s="43"/>
      <c r="L1995" s="43"/>
      <c r="M1995" s="43"/>
      <c r="N1995" s="30"/>
      <c r="O1995" s="30"/>
      <c r="P1995" s="30"/>
      <c r="Q1995" s="30"/>
      <c r="R1995" s="30"/>
      <c r="S1995" s="30"/>
      <c r="T1995" s="30"/>
    </row>
    <row r="1996" spans="3:20" x14ac:dyDescent="0.3">
      <c r="C1996" s="30"/>
      <c r="D1996" s="30"/>
      <c r="E1996" s="30"/>
      <c r="F1996" s="30"/>
      <c r="G1996" s="43"/>
      <c r="H1996" s="43"/>
      <c r="I1996" s="43"/>
      <c r="J1996" s="43"/>
      <c r="K1996" s="43"/>
      <c r="L1996" s="43"/>
      <c r="M1996" s="43"/>
      <c r="N1996" s="30"/>
      <c r="O1996" s="30"/>
      <c r="P1996" s="30"/>
      <c r="Q1996" s="30"/>
      <c r="R1996" s="30"/>
      <c r="S1996" s="30"/>
      <c r="T1996" s="30"/>
    </row>
    <row r="1997" spans="3:20" x14ac:dyDescent="0.3">
      <c r="C1997" s="30"/>
      <c r="D1997" s="30"/>
      <c r="E1997" s="30"/>
      <c r="F1997" s="30"/>
      <c r="G1997" s="43"/>
      <c r="H1997" s="43"/>
      <c r="I1997" s="43"/>
      <c r="J1997" s="43"/>
      <c r="K1997" s="43"/>
      <c r="L1997" s="43"/>
      <c r="M1997" s="43"/>
      <c r="N1997" s="30"/>
      <c r="O1997" s="30"/>
      <c r="P1997" s="30"/>
      <c r="Q1997" s="30"/>
      <c r="R1997" s="30"/>
      <c r="S1997" s="30"/>
      <c r="T1997" s="30"/>
    </row>
    <row r="1998" spans="3:20" x14ac:dyDescent="0.3">
      <c r="C1998" s="30"/>
      <c r="D1998" s="30"/>
      <c r="E1998" s="30"/>
      <c r="F1998" s="30"/>
      <c r="G1998" s="43"/>
      <c r="H1998" s="43"/>
      <c r="I1998" s="43"/>
      <c r="J1998" s="43"/>
      <c r="K1998" s="43"/>
      <c r="L1998" s="43"/>
      <c r="M1998" s="43"/>
      <c r="N1998" s="30"/>
      <c r="O1998" s="30"/>
      <c r="P1998" s="30"/>
      <c r="Q1998" s="30"/>
      <c r="R1998" s="30"/>
      <c r="S1998" s="30"/>
      <c r="T1998" s="30"/>
    </row>
    <row r="1999" spans="3:20" x14ac:dyDescent="0.3">
      <c r="C1999" s="30"/>
      <c r="D1999" s="30"/>
      <c r="E1999" s="30"/>
      <c r="F1999" s="30"/>
      <c r="G1999" s="43"/>
      <c r="H1999" s="43"/>
      <c r="I1999" s="43"/>
      <c r="J1999" s="43"/>
      <c r="K1999" s="43"/>
      <c r="L1999" s="43"/>
      <c r="M1999" s="43"/>
      <c r="N1999" s="30"/>
      <c r="O1999" s="30"/>
      <c r="P1999" s="30"/>
      <c r="Q1999" s="30"/>
      <c r="R1999" s="30"/>
      <c r="S1999" s="30"/>
      <c r="T1999" s="30"/>
    </row>
    <row r="2000" spans="3:20" x14ac:dyDescent="0.3">
      <c r="C2000" s="30"/>
      <c r="D2000" s="30"/>
      <c r="E2000" s="30"/>
      <c r="F2000" s="30"/>
      <c r="G2000" s="43"/>
      <c r="H2000" s="43"/>
      <c r="I2000" s="43"/>
      <c r="J2000" s="43"/>
      <c r="K2000" s="43"/>
      <c r="L2000" s="43"/>
      <c r="M2000" s="43"/>
      <c r="N2000" s="30"/>
      <c r="O2000" s="30"/>
      <c r="P2000" s="30"/>
      <c r="Q2000" s="30"/>
      <c r="R2000" s="30"/>
      <c r="S2000" s="30"/>
      <c r="T2000" s="30"/>
    </row>
    <row r="2001" spans="3:20" x14ac:dyDescent="0.3">
      <c r="C2001" s="30"/>
      <c r="D2001" s="30"/>
      <c r="E2001" s="30"/>
      <c r="F2001" s="30"/>
      <c r="G2001" s="43"/>
      <c r="H2001" s="43"/>
      <c r="I2001" s="43"/>
      <c r="J2001" s="43"/>
      <c r="K2001" s="43"/>
      <c r="L2001" s="43"/>
      <c r="M2001" s="43"/>
      <c r="N2001" s="30"/>
      <c r="O2001" s="30"/>
      <c r="P2001" s="30"/>
      <c r="Q2001" s="30"/>
      <c r="R2001" s="30"/>
      <c r="S2001" s="30"/>
      <c r="T2001" s="30"/>
    </row>
    <row r="2002" spans="3:20" x14ac:dyDescent="0.3">
      <c r="C2002" s="30"/>
      <c r="D2002" s="30"/>
      <c r="E2002" s="30"/>
      <c r="F2002" s="30"/>
      <c r="G2002" s="43"/>
      <c r="H2002" s="43"/>
      <c r="I2002" s="43"/>
      <c r="J2002" s="43"/>
      <c r="K2002" s="43"/>
      <c r="L2002" s="43"/>
      <c r="M2002" s="43"/>
      <c r="N2002" s="30"/>
      <c r="O2002" s="30"/>
      <c r="P2002" s="30"/>
      <c r="Q2002" s="30"/>
      <c r="R2002" s="30"/>
      <c r="S2002" s="30"/>
      <c r="T2002" s="30"/>
    </row>
    <row r="2003" spans="3:20" x14ac:dyDescent="0.3">
      <c r="C2003" s="30"/>
      <c r="D2003" s="30"/>
      <c r="E2003" s="30"/>
      <c r="F2003" s="30"/>
      <c r="G2003" s="43"/>
      <c r="H2003" s="43"/>
      <c r="I2003" s="43"/>
      <c r="J2003" s="43"/>
      <c r="K2003" s="43"/>
      <c r="L2003" s="43"/>
      <c r="M2003" s="43"/>
      <c r="N2003" s="30"/>
      <c r="O2003" s="30"/>
      <c r="P2003" s="30"/>
      <c r="Q2003" s="30"/>
      <c r="R2003" s="30"/>
      <c r="S2003" s="30"/>
      <c r="T2003" s="30"/>
    </row>
    <row r="2004" spans="3:20" x14ac:dyDescent="0.3">
      <c r="C2004" s="30"/>
      <c r="D2004" s="30"/>
      <c r="E2004" s="30"/>
      <c r="F2004" s="30"/>
      <c r="G2004" s="43"/>
      <c r="H2004" s="43"/>
      <c r="I2004" s="43"/>
      <c r="J2004" s="43"/>
      <c r="K2004" s="43"/>
      <c r="L2004" s="43"/>
      <c r="M2004" s="43"/>
      <c r="N2004" s="30"/>
      <c r="O2004" s="30"/>
      <c r="P2004" s="30"/>
      <c r="Q2004" s="30"/>
      <c r="R2004" s="30"/>
      <c r="S2004" s="30"/>
      <c r="T2004" s="30"/>
    </row>
    <row r="2005" spans="3:20" x14ac:dyDescent="0.3">
      <c r="C2005" s="30"/>
      <c r="D2005" s="30"/>
      <c r="E2005" s="30"/>
      <c r="F2005" s="30"/>
      <c r="G2005" s="43"/>
      <c r="H2005" s="43"/>
      <c r="I2005" s="43"/>
      <c r="J2005" s="43"/>
      <c r="K2005" s="43"/>
      <c r="L2005" s="43"/>
      <c r="M2005" s="43"/>
      <c r="N2005" s="30"/>
      <c r="O2005" s="30"/>
      <c r="P2005" s="30"/>
      <c r="Q2005" s="30"/>
      <c r="R2005" s="30"/>
      <c r="S2005" s="30"/>
      <c r="T2005" s="30"/>
    </row>
    <row r="2006" spans="3:20" x14ac:dyDescent="0.3">
      <c r="C2006" s="30"/>
      <c r="D2006" s="30"/>
      <c r="E2006" s="30"/>
      <c r="F2006" s="30"/>
      <c r="G2006" s="43"/>
      <c r="H2006" s="43"/>
      <c r="I2006" s="43"/>
      <c r="J2006" s="43"/>
      <c r="K2006" s="43"/>
      <c r="L2006" s="43"/>
      <c r="M2006" s="43"/>
      <c r="N2006" s="30"/>
      <c r="O2006" s="30"/>
      <c r="P2006" s="30"/>
      <c r="Q2006" s="30"/>
      <c r="R2006" s="30"/>
      <c r="S2006" s="30"/>
      <c r="T2006" s="30"/>
    </row>
    <row r="2007" spans="3:20" x14ac:dyDescent="0.3">
      <c r="C2007" s="30"/>
      <c r="D2007" s="30"/>
      <c r="E2007" s="30"/>
      <c r="F2007" s="30"/>
      <c r="G2007" s="43"/>
      <c r="H2007" s="43"/>
      <c r="I2007" s="43"/>
      <c r="J2007" s="43"/>
      <c r="K2007" s="43"/>
      <c r="L2007" s="43"/>
      <c r="M2007" s="43"/>
      <c r="N2007" s="30"/>
      <c r="O2007" s="30"/>
      <c r="P2007" s="30"/>
      <c r="Q2007" s="30"/>
      <c r="R2007" s="30"/>
      <c r="S2007" s="30"/>
      <c r="T2007" s="30"/>
    </row>
    <row r="2008" spans="3:20" x14ac:dyDescent="0.3">
      <c r="C2008" s="30"/>
      <c r="D2008" s="30"/>
      <c r="E2008" s="30"/>
      <c r="F2008" s="30"/>
      <c r="G2008" s="43"/>
      <c r="H2008" s="43"/>
      <c r="I2008" s="43"/>
      <c r="J2008" s="43"/>
      <c r="K2008" s="43"/>
      <c r="L2008" s="43"/>
      <c r="M2008" s="43"/>
      <c r="N2008" s="30"/>
      <c r="O2008" s="30"/>
      <c r="P2008" s="30"/>
      <c r="Q2008" s="30"/>
      <c r="R2008" s="30"/>
      <c r="S2008" s="30"/>
      <c r="T2008" s="30"/>
    </row>
    <row r="2009" spans="3:20" x14ac:dyDescent="0.3">
      <c r="C2009" s="30"/>
      <c r="D2009" s="30"/>
      <c r="E2009" s="30"/>
      <c r="F2009" s="30"/>
      <c r="G2009" s="43"/>
      <c r="H2009" s="43"/>
      <c r="I2009" s="43"/>
      <c r="J2009" s="43"/>
      <c r="K2009" s="43"/>
      <c r="L2009" s="43"/>
      <c r="M2009" s="43"/>
      <c r="N2009" s="30"/>
      <c r="O2009" s="30"/>
      <c r="P2009" s="30"/>
      <c r="Q2009" s="30"/>
      <c r="R2009" s="30"/>
      <c r="S2009" s="30"/>
      <c r="T2009" s="30"/>
    </row>
    <row r="2010" spans="3:20" x14ac:dyDescent="0.3">
      <c r="C2010" s="30"/>
      <c r="D2010" s="30"/>
      <c r="E2010" s="30"/>
      <c r="F2010" s="30"/>
      <c r="G2010" s="43"/>
      <c r="H2010" s="43"/>
      <c r="I2010" s="43"/>
      <c r="J2010" s="43"/>
      <c r="K2010" s="43"/>
      <c r="L2010" s="43"/>
      <c r="M2010" s="43"/>
      <c r="N2010" s="30"/>
      <c r="O2010" s="30"/>
      <c r="P2010" s="30"/>
      <c r="Q2010" s="30"/>
      <c r="R2010" s="30"/>
      <c r="S2010" s="30"/>
      <c r="T2010" s="30"/>
    </row>
    <row r="2011" spans="3:20" x14ac:dyDescent="0.3">
      <c r="C2011" s="30"/>
      <c r="D2011" s="30"/>
      <c r="E2011" s="30"/>
      <c r="F2011" s="30"/>
      <c r="G2011" s="43"/>
      <c r="H2011" s="43"/>
      <c r="I2011" s="43"/>
      <c r="J2011" s="43"/>
      <c r="K2011" s="43"/>
      <c r="L2011" s="43"/>
      <c r="M2011" s="43"/>
      <c r="N2011" s="30"/>
      <c r="O2011" s="30"/>
      <c r="P2011" s="30"/>
      <c r="Q2011" s="30"/>
      <c r="R2011" s="30"/>
      <c r="S2011" s="30"/>
      <c r="T2011" s="30"/>
    </row>
    <row r="2012" spans="3:20" x14ac:dyDescent="0.3">
      <c r="C2012" s="30"/>
      <c r="D2012" s="30"/>
      <c r="E2012" s="30"/>
      <c r="F2012" s="30"/>
      <c r="G2012" s="43"/>
      <c r="H2012" s="43"/>
      <c r="I2012" s="43"/>
      <c r="J2012" s="43"/>
      <c r="K2012" s="43"/>
      <c r="L2012" s="43"/>
      <c r="M2012" s="43"/>
      <c r="N2012" s="30"/>
      <c r="O2012" s="30"/>
      <c r="P2012" s="30"/>
      <c r="Q2012" s="30"/>
      <c r="R2012" s="30"/>
      <c r="S2012" s="30"/>
      <c r="T2012" s="30"/>
    </row>
    <row r="2013" spans="3:20" x14ac:dyDescent="0.3">
      <c r="C2013" s="30"/>
      <c r="D2013" s="30"/>
      <c r="E2013" s="30"/>
      <c r="F2013" s="30"/>
      <c r="G2013" s="43"/>
      <c r="H2013" s="43"/>
      <c r="I2013" s="43"/>
      <c r="J2013" s="43"/>
      <c r="K2013" s="43"/>
      <c r="L2013" s="43"/>
      <c r="M2013" s="43"/>
      <c r="N2013" s="30"/>
      <c r="O2013" s="30"/>
      <c r="P2013" s="30"/>
      <c r="Q2013" s="30"/>
      <c r="R2013" s="30"/>
      <c r="S2013" s="30"/>
      <c r="T2013" s="30"/>
    </row>
    <row r="2014" spans="3:20" x14ac:dyDescent="0.3">
      <c r="C2014" s="30"/>
      <c r="D2014" s="30"/>
      <c r="E2014" s="30"/>
      <c r="F2014" s="30"/>
      <c r="G2014" s="43"/>
      <c r="H2014" s="43"/>
      <c r="I2014" s="43"/>
      <c r="J2014" s="43"/>
      <c r="K2014" s="43"/>
      <c r="L2014" s="43"/>
      <c r="M2014" s="43"/>
      <c r="N2014" s="30"/>
      <c r="O2014" s="30"/>
      <c r="P2014" s="30"/>
      <c r="Q2014" s="30"/>
      <c r="R2014" s="30"/>
      <c r="S2014" s="30"/>
      <c r="T2014" s="30"/>
    </row>
    <row r="2015" spans="3:20" x14ac:dyDescent="0.3">
      <c r="C2015" s="30"/>
      <c r="D2015" s="30"/>
      <c r="E2015" s="30"/>
      <c r="F2015" s="30"/>
      <c r="G2015" s="43"/>
      <c r="H2015" s="43"/>
      <c r="I2015" s="43"/>
      <c r="J2015" s="43"/>
      <c r="K2015" s="43"/>
      <c r="L2015" s="43"/>
      <c r="M2015" s="43"/>
      <c r="N2015" s="30"/>
      <c r="O2015" s="30"/>
      <c r="P2015" s="30"/>
      <c r="Q2015" s="30"/>
      <c r="R2015" s="30"/>
      <c r="S2015" s="30"/>
      <c r="T2015" s="30"/>
    </row>
    <row r="2016" spans="3:20" x14ac:dyDescent="0.3">
      <c r="C2016" s="30"/>
      <c r="D2016" s="30"/>
      <c r="E2016" s="30"/>
      <c r="F2016" s="30"/>
      <c r="G2016" s="43"/>
      <c r="H2016" s="43"/>
      <c r="I2016" s="43"/>
      <c r="J2016" s="43"/>
      <c r="K2016" s="43"/>
      <c r="L2016" s="43"/>
      <c r="M2016" s="43"/>
      <c r="N2016" s="30"/>
      <c r="O2016" s="30"/>
      <c r="P2016" s="30"/>
      <c r="Q2016" s="30"/>
      <c r="R2016" s="30"/>
      <c r="S2016" s="30"/>
      <c r="T2016" s="30"/>
    </row>
    <row r="2017" spans="3:20" x14ac:dyDescent="0.3">
      <c r="C2017" s="30"/>
      <c r="D2017" s="30"/>
      <c r="E2017" s="30"/>
      <c r="F2017" s="30"/>
      <c r="G2017" s="43"/>
      <c r="H2017" s="43"/>
      <c r="I2017" s="43"/>
      <c r="J2017" s="43"/>
      <c r="K2017" s="43"/>
      <c r="L2017" s="43"/>
      <c r="M2017" s="43"/>
      <c r="N2017" s="30"/>
      <c r="O2017" s="30"/>
      <c r="P2017" s="30"/>
      <c r="Q2017" s="30"/>
      <c r="R2017" s="30"/>
      <c r="S2017" s="30"/>
      <c r="T2017" s="30"/>
    </row>
    <row r="2018" spans="3:20" x14ac:dyDescent="0.3">
      <c r="C2018" s="30"/>
      <c r="D2018" s="30"/>
      <c r="E2018" s="30"/>
      <c r="F2018" s="30"/>
      <c r="G2018" s="43"/>
      <c r="H2018" s="43"/>
      <c r="I2018" s="43"/>
      <c r="J2018" s="43"/>
      <c r="K2018" s="43"/>
      <c r="L2018" s="43"/>
      <c r="M2018" s="43"/>
      <c r="N2018" s="30"/>
      <c r="O2018" s="30"/>
      <c r="P2018" s="30"/>
      <c r="Q2018" s="30"/>
      <c r="R2018" s="30"/>
      <c r="S2018" s="30"/>
      <c r="T2018" s="30"/>
    </row>
    <row r="2019" spans="3:20" x14ac:dyDescent="0.3">
      <c r="C2019" s="30"/>
      <c r="D2019" s="30"/>
      <c r="E2019" s="30"/>
      <c r="F2019" s="30"/>
      <c r="G2019" s="43"/>
      <c r="H2019" s="43"/>
      <c r="I2019" s="43"/>
      <c r="J2019" s="43"/>
      <c r="K2019" s="43"/>
      <c r="L2019" s="43"/>
      <c r="M2019" s="43"/>
      <c r="N2019" s="30"/>
      <c r="O2019" s="30"/>
      <c r="P2019" s="30"/>
      <c r="Q2019" s="30"/>
      <c r="R2019" s="30"/>
      <c r="S2019" s="30"/>
      <c r="T2019" s="30"/>
    </row>
    <row r="2020" spans="3:20" x14ac:dyDescent="0.3">
      <c r="C2020" s="30"/>
      <c r="D2020" s="30"/>
      <c r="E2020" s="30"/>
      <c r="F2020" s="30"/>
      <c r="G2020" s="43"/>
      <c r="H2020" s="43"/>
      <c r="I2020" s="43"/>
      <c r="J2020" s="43"/>
      <c r="K2020" s="43"/>
      <c r="L2020" s="43"/>
      <c r="M2020" s="43"/>
      <c r="N2020" s="30"/>
      <c r="O2020" s="30"/>
      <c r="P2020" s="30"/>
      <c r="Q2020" s="30"/>
      <c r="R2020" s="30"/>
      <c r="S2020" s="30"/>
      <c r="T2020" s="30"/>
    </row>
    <row r="2021" spans="3:20" x14ac:dyDescent="0.3">
      <c r="C2021" s="30"/>
      <c r="D2021" s="30"/>
      <c r="E2021" s="30"/>
      <c r="F2021" s="30"/>
      <c r="G2021" s="43"/>
      <c r="H2021" s="43"/>
      <c r="I2021" s="43"/>
      <c r="J2021" s="43"/>
      <c r="K2021" s="43"/>
      <c r="L2021" s="43"/>
      <c r="M2021" s="43"/>
      <c r="N2021" s="30"/>
      <c r="O2021" s="30"/>
      <c r="P2021" s="30"/>
      <c r="Q2021" s="30"/>
      <c r="R2021" s="30"/>
      <c r="S2021" s="30"/>
      <c r="T2021" s="30"/>
    </row>
    <row r="2022" spans="3:20" x14ac:dyDescent="0.3">
      <c r="C2022" s="30"/>
      <c r="D2022" s="30"/>
      <c r="E2022" s="30"/>
      <c r="F2022" s="30"/>
      <c r="G2022" s="43"/>
      <c r="H2022" s="43"/>
      <c r="I2022" s="43"/>
      <c r="J2022" s="43"/>
      <c r="K2022" s="43"/>
      <c r="L2022" s="43"/>
      <c r="M2022" s="43"/>
      <c r="N2022" s="30"/>
      <c r="O2022" s="30"/>
      <c r="P2022" s="30"/>
      <c r="Q2022" s="30"/>
      <c r="R2022" s="30"/>
      <c r="S2022" s="30"/>
      <c r="T2022" s="30"/>
    </row>
    <row r="2023" spans="3:20" x14ac:dyDescent="0.3">
      <c r="C2023" s="30"/>
      <c r="D2023" s="30"/>
      <c r="E2023" s="30"/>
      <c r="F2023" s="30"/>
      <c r="G2023" s="43"/>
      <c r="H2023" s="43"/>
      <c r="I2023" s="43"/>
      <c r="J2023" s="43"/>
      <c r="K2023" s="43"/>
      <c r="L2023" s="43"/>
      <c r="M2023" s="43"/>
      <c r="N2023" s="30"/>
      <c r="O2023" s="30"/>
      <c r="P2023" s="30"/>
      <c r="Q2023" s="30"/>
      <c r="R2023" s="30"/>
      <c r="S2023" s="30"/>
      <c r="T2023" s="30"/>
    </row>
    <row r="2024" spans="3:20" x14ac:dyDescent="0.3">
      <c r="C2024" s="30"/>
      <c r="D2024" s="30"/>
      <c r="E2024" s="30"/>
      <c r="F2024" s="30"/>
      <c r="G2024" s="43"/>
      <c r="H2024" s="43"/>
      <c r="I2024" s="43"/>
      <c r="J2024" s="43"/>
      <c r="K2024" s="43"/>
      <c r="L2024" s="43"/>
      <c r="M2024" s="43"/>
      <c r="N2024" s="30"/>
      <c r="O2024" s="30"/>
      <c r="P2024" s="30"/>
      <c r="Q2024" s="30"/>
      <c r="R2024" s="30"/>
      <c r="S2024" s="30"/>
      <c r="T2024" s="30"/>
    </row>
    <row r="2025" spans="3:20" x14ac:dyDescent="0.3">
      <c r="C2025" s="30"/>
      <c r="D2025" s="30"/>
      <c r="E2025" s="30"/>
      <c r="F2025" s="30"/>
      <c r="G2025" s="43"/>
      <c r="H2025" s="43"/>
      <c r="I2025" s="43"/>
      <c r="J2025" s="43"/>
      <c r="K2025" s="43"/>
      <c r="L2025" s="43"/>
      <c r="M2025" s="43"/>
      <c r="N2025" s="30"/>
      <c r="O2025" s="30"/>
      <c r="P2025" s="30"/>
      <c r="Q2025" s="30"/>
      <c r="R2025" s="30"/>
      <c r="S2025" s="30"/>
      <c r="T2025" s="30"/>
    </row>
    <row r="2026" spans="3:20" x14ac:dyDescent="0.3">
      <c r="C2026" s="30"/>
      <c r="D2026" s="30"/>
      <c r="E2026" s="30"/>
      <c r="F2026" s="30"/>
      <c r="G2026" s="43"/>
      <c r="H2026" s="43"/>
      <c r="I2026" s="43"/>
      <c r="J2026" s="43"/>
      <c r="K2026" s="43"/>
      <c r="L2026" s="43"/>
      <c r="M2026" s="43"/>
      <c r="N2026" s="30"/>
      <c r="O2026" s="30"/>
      <c r="P2026" s="30"/>
      <c r="Q2026" s="30"/>
      <c r="R2026" s="30"/>
      <c r="S2026" s="30"/>
      <c r="T2026" s="30"/>
    </row>
    <row r="2027" spans="3:20" x14ac:dyDescent="0.3">
      <c r="C2027" s="30"/>
      <c r="D2027" s="30"/>
      <c r="E2027" s="30"/>
      <c r="F2027" s="30"/>
      <c r="G2027" s="43"/>
      <c r="H2027" s="43"/>
      <c r="I2027" s="43"/>
      <c r="J2027" s="43"/>
      <c r="K2027" s="43"/>
      <c r="L2027" s="43"/>
      <c r="M2027" s="43"/>
      <c r="N2027" s="30"/>
      <c r="O2027" s="30"/>
      <c r="P2027" s="30"/>
      <c r="Q2027" s="30"/>
      <c r="R2027" s="30"/>
      <c r="S2027" s="30"/>
      <c r="T2027" s="30"/>
    </row>
    <row r="2028" spans="3:20" x14ac:dyDescent="0.3">
      <c r="C2028" s="30"/>
      <c r="D2028" s="30"/>
      <c r="E2028" s="30"/>
      <c r="F2028" s="30"/>
      <c r="G2028" s="43"/>
      <c r="H2028" s="43"/>
      <c r="I2028" s="43"/>
      <c r="J2028" s="43"/>
      <c r="K2028" s="43"/>
      <c r="L2028" s="43"/>
      <c r="M2028" s="43"/>
      <c r="N2028" s="30"/>
      <c r="O2028" s="30"/>
      <c r="P2028" s="30"/>
      <c r="Q2028" s="30"/>
      <c r="R2028" s="30"/>
      <c r="S2028" s="30"/>
      <c r="T2028" s="30"/>
    </row>
    <row r="2029" spans="3:20" x14ac:dyDescent="0.3">
      <c r="C2029" s="30"/>
      <c r="D2029" s="30"/>
      <c r="E2029" s="30"/>
      <c r="F2029" s="30"/>
      <c r="G2029" s="43"/>
      <c r="H2029" s="43"/>
      <c r="I2029" s="43"/>
      <c r="J2029" s="43"/>
      <c r="K2029" s="43"/>
      <c r="L2029" s="43"/>
      <c r="M2029" s="43"/>
      <c r="N2029" s="30"/>
      <c r="O2029" s="30"/>
      <c r="P2029" s="30"/>
      <c r="Q2029" s="30"/>
      <c r="R2029" s="30"/>
      <c r="S2029" s="30"/>
      <c r="T2029" s="30"/>
    </row>
    <row r="2030" spans="3:20" x14ac:dyDescent="0.3">
      <c r="C2030" s="30"/>
      <c r="D2030" s="30"/>
      <c r="E2030" s="30"/>
      <c r="F2030" s="30"/>
      <c r="G2030" s="43"/>
      <c r="H2030" s="43"/>
      <c r="I2030" s="43"/>
      <c r="J2030" s="43"/>
      <c r="K2030" s="43"/>
      <c r="L2030" s="43"/>
      <c r="M2030" s="43"/>
      <c r="N2030" s="30"/>
      <c r="O2030" s="30"/>
      <c r="P2030" s="30"/>
      <c r="Q2030" s="30"/>
      <c r="R2030" s="30"/>
      <c r="S2030" s="30"/>
      <c r="T2030" s="30"/>
    </row>
    <row r="2031" spans="3:20" x14ac:dyDescent="0.3">
      <c r="C2031" s="30"/>
      <c r="D2031" s="30"/>
      <c r="E2031" s="30"/>
      <c r="F2031" s="30"/>
      <c r="G2031" s="43"/>
      <c r="H2031" s="43"/>
      <c r="I2031" s="43"/>
      <c r="J2031" s="43"/>
      <c r="K2031" s="43"/>
      <c r="L2031" s="43"/>
      <c r="M2031" s="43"/>
      <c r="N2031" s="30"/>
      <c r="O2031" s="30"/>
      <c r="P2031" s="30"/>
      <c r="Q2031" s="30"/>
      <c r="R2031" s="30"/>
      <c r="S2031" s="30"/>
      <c r="T2031" s="30"/>
    </row>
    <row r="2032" spans="3:20" x14ac:dyDescent="0.3">
      <c r="C2032" s="30"/>
      <c r="D2032" s="30"/>
      <c r="E2032" s="30"/>
      <c r="F2032" s="30"/>
      <c r="G2032" s="43"/>
      <c r="H2032" s="43"/>
      <c r="I2032" s="43"/>
      <c r="J2032" s="43"/>
      <c r="K2032" s="43"/>
      <c r="L2032" s="43"/>
      <c r="M2032" s="43"/>
      <c r="N2032" s="30"/>
      <c r="O2032" s="30"/>
      <c r="P2032" s="30"/>
      <c r="Q2032" s="30"/>
      <c r="R2032" s="30"/>
      <c r="S2032" s="30"/>
      <c r="T2032" s="30"/>
    </row>
    <row r="2033" spans="3:20" x14ac:dyDescent="0.3">
      <c r="C2033" s="30"/>
      <c r="D2033" s="30"/>
      <c r="E2033" s="30"/>
      <c r="F2033" s="30"/>
      <c r="G2033" s="43"/>
      <c r="H2033" s="43"/>
      <c r="I2033" s="43"/>
      <c r="J2033" s="43"/>
      <c r="K2033" s="43"/>
      <c r="L2033" s="43"/>
      <c r="M2033" s="43"/>
      <c r="N2033" s="30"/>
      <c r="O2033" s="30"/>
      <c r="P2033" s="30"/>
      <c r="Q2033" s="30"/>
      <c r="R2033" s="30"/>
      <c r="S2033" s="30"/>
      <c r="T2033" s="30"/>
    </row>
    <row r="2034" spans="3:20" x14ac:dyDescent="0.3">
      <c r="C2034" s="30"/>
      <c r="D2034" s="30"/>
      <c r="E2034" s="30"/>
      <c r="F2034" s="30"/>
      <c r="G2034" s="43"/>
      <c r="H2034" s="43"/>
      <c r="I2034" s="43"/>
      <c r="J2034" s="43"/>
      <c r="K2034" s="43"/>
      <c r="L2034" s="43"/>
      <c r="M2034" s="43"/>
      <c r="N2034" s="30"/>
      <c r="O2034" s="30"/>
      <c r="P2034" s="30"/>
      <c r="Q2034" s="30"/>
      <c r="R2034" s="30"/>
      <c r="S2034" s="30"/>
      <c r="T2034" s="30"/>
    </row>
    <row r="2035" spans="3:20" x14ac:dyDescent="0.3">
      <c r="C2035" s="30"/>
      <c r="D2035" s="30"/>
      <c r="E2035" s="30"/>
      <c r="F2035" s="30"/>
      <c r="G2035" s="43"/>
      <c r="H2035" s="43"/>
      <c r="I2035" s="43"/>
      <c r="J2035" s="43"/>
      <c r="K2035" s="43"/>
      <c r="L2035" s="43"/>
      <c r="M2035" s="43"/>
      <c r="N2035" s="30"/>
      <c r="O2035" s="30"/>
      <c r="P2035" s="30"/>
      <c r="Q2035" s="30"/>
      <c r="R2035" s="30"/>
      <c r="S2035" s="30"/>
      <c r="T2035" s="30"/>
    </row>
    <row r="2036" spans="3:20" x14ac:dyDescent="0.3">
      <c r="C2036" s="30"/>
      <c r="D2036" s="30"/>
      <c r="E2036" s="30"/>
      <c r="F2036" s="30"/>
      <c r="G2036" s="43"/>
      <c r="H2036" s="43"/>
      <c r="I2036" s="43"/>
      <c r="J2036" s="43"/>
      <c r="K2036" s="43"/>
      <c r="L2036" s="43"/>
      <c r="M2036" s="43"/>
      <c r="N2036" s="30"/>
      <c r="O2036" s="30"/>
      <c r="P2036" s="30"/>
      <c r="Q2036" s="30"/>
      <c r="R2036" s="30"/>
      <c r="S2036" s="30"/>
      <c r="T2036" s="30"/>
    </row>
    <row r="2037" spans="3:20" x14ac:dyDescent="0.3">
      <c r="C2037" s="30"/>
      <c r="D2037" s="30"/>
      <c r="E2037" s="30"/>
      <c r="F2037" s="30"/>
      <c r="G2037" s="43"/>
      <c r="H2037" s="43"/>
      <c r="I2037" s="43"/>
      <c r="J2037" s="43"/>
      <c r="K2037" s="43"/>
      <c r="L2037" s="43"/>
      <c r="M2037" s="43"/>
      <c r="N2037" s="30"/>
      <c r="O2037" s="30"/>
      <c r="P2037" s="30"/>
      <c r="Q2037" s="30"/>
      <c r="R2037" s="30"/>
      <c r="S2037" s="30"/>
      <c r="T2037" s="30"/>
    </row>
    <row r="2038" spans="3:20" x14ac:dyDescent="0.3">
      <c r="C2038" s="30"/>
      <c r="D2038" s="30"/>
      <c r="E2038" s="30"/>
      <c r="F2038" s="30"/>
      <c r="G2038" s="43"/>
      <c r="H2038" s="43"/>
      <c r="I2038" s="43"/>
      <c r="J2038" s="43"/>
      <c r="K2038" s="43"/>
      <c r="L2038" s="43"/>
      <c r="M2038" s="43"/>
      <c r="N2038" s="30"/>
      <c r="O2038" s="30"/>
      <c r="P2038" s="30"/>
      <c r="Q2038" s="30"/>
      <c r="R2038" s="30"/>
      <c r="S2038" s="30"/>
      <c r="T2038" s="30"/>
    </row>
    <row r="2039" spans="3:20" x14ac:dyDescent="0.3">
      <c r="C2039" s="30"/>
      <c r="D2039" s="30"/>
      <c r="E2039" s="30"/>
      <c r="F2039" s="30"/>
      <c r="G2039" s="43"/>
      <c r="H2039" s="43"/>
      <c r="I2039" s="43"/>
      <c r="J2039" s="43"/>
      <c r="K2039" s="43"/>
      <c r="L2039" s="43"/>
      <c r="M2039" s="43"/>
      <c r="N2039" s="30"/>
      <c r="O2039" s="30"/>
      <c r="P2039" s="30"/>
      <c r="Q2039" s="30"/>
      <c r="R2039" s="30"/>
      <c r="S2039" s="30"/>
      <c r="T2039" s="30"/>
    </row>
    <row r="2040" spans="3:20" x14ac:dyDescent="0.3">
      <c r="C2040" s="30"/>
      <c r="D2040" s="30"/>
      <c r="E2040" s="30"/>
      <c r="F2040" s="30"/>
      <c r="G2040" s="43"/>
      <c r="H2040" s="43"/>
      <c r="I2040" s="43"/>
      <c r="J2040" s="43"/>
      <c r="K2040" s="43"/>
      <c r="L2040" s="43"/>
      <c r="M2040" s="43"/>
      <c r="N2040" s="30"/>
      <c r="O2040" s="30"/>
      <c r="P2040" s="30"/>
      <c r="Q2040" s="30"/>
      <c r="R2040" s="30"/>
      <c r="S2040" s="30"/>
      <c r="T2040" s="30"/>
    </row>
    <row r="2041" spans="3:20" x14ac:dyDescent="0.3">
      <c r="C2041" s="30"/>
      <c r="D2041" s="30"/>
      <c r="E2041" s="30"/>
      <c r="F2041" s="30"/>
      <c r="G2041" s="43"/>
      <c r="H2041" s="43"/>
      <c r="I2041" s="43"/>
      <c r="J2041" s="43"/>
      <c r="K2041" s="43"/>
      <c r="L2041" s="43"/>
      <c r="M2041" s="43"/>
      <c r="N2041" s="30"/>
      <c r="O2041" s="30"/>
      <c r="P2041" s="30"/>
      <c r="Q2041" s="30"/>
      <c r="R2041" s="30"/>
      <c r="S2041" s="30"/>
      <c r="T2041" s="30"/>
    </row>
    <row r="2042" spans="3:20" x14ac:dyDescent="0.3">
      <c r="C2042" s="30"/>
      <c r="D2042" s="30"/>
      <c r="E2042" s="30"/>
      <c r="F2042" s="30"/>
      <c r="G2042" s="43"/>
      <c r="H2042" s="43"/>
      <c r="I2042" s="43"/>
      <c r="J2042" s="43"/>
      <c r="K2042" s="43"/>
      <c r="L2042" s="43"/>
      <c r="M2042" s="43"/>
      <c r="N2042" s="30"/>
      <c r="O2042" s="30"/>
      <c r="P2042" s="30"/>
      <c r="Q2042" s="30"/>
      <c r="R2042" s="30"/>
      <c r="S2042" s="30"/>
      <c r="T2042" s="30"/>
    </row>
    <row r="2043" spans="3:20" x14ac:dyDescent="0.3">
      <c r="C2043" s="30"/>
      <c r="D2043" s="30"/>
      <c r="E2043" s="30"/>
      <c r="F2043" s="30"/>
      <c r="G2043" s="43"/>
      <c r="H2043" s="43"/>
      <c r="I2043" s="43"/>
      <c r="J2043" s="43"/>
      <c r="K2043" s="43"/>
      <c r="L2043" s="43"/>
      <c r="M2043" s="43"/>
      <c r="N2043" s="30"/>
      <c r="O2043" s="30"/>
      <c r="P2043" s="30"/>
      <c r="Q2043" s="30"/>
      <c r="R2043" s="30"/>
      <c r="S2043" s="30"/>
      <c r="T2043" s="30"/>
    </row>
    <row r="2044" spans="3:20" x14ac:dyDescent="0.3">
      <c r="C2044" s="30"/>
      <c r="D2044" s="30"/>
      <c r="E2044" s="30"/>
      <c r="F2044" s="30"/>
      <c r="G2044" s="43"/>
      <c r="H2044" s="43"/>
      <c r="I2044" s="43"/>
      <c r="J2044" s="43"/>
      <c r="K2044" s="43"/>
      <c r="L2044" s="43"/>
      <c r="M2044" s="43"/>
      <c r="N2044" s="30"/>
      <c r="O2044" s="30"/>
      <c r="P2044" s="30"/>
      <c r="Q2044" s="30"/>
      <c r="R2044" s="30"/>
      <c r="S2044" s="30"/>
      <c r="T2044" s="30"/>
    </row>
    <row r="2045" spans="3:20" x14ac:dyDescent="0.3">
      <c r="C2045" s="30"/>
      <c r="D2045" s="30"/>
      <c r="E2045" s="30"/>
      <c r="F2045" s="30"/>
      <c r="G2045" s="43"/>
      <c r="H2045" s="43"/>
      <c r="I2045" s="43"/>
      <c r="J2045" s="43"/>
      <c r="K2045" s="43"/>
      <c r="L2045" s="43"/>
      <c r="M2045" s="43"/>
      <c r="N2045" s="30"/>
      <c r="O2045" s="30"/>
      <c r="P2045" s="30"/>
      <c r="Q2045" s="30"/>
      <c r="R2045" s="30"/>
      <c r="S2045" s="30"/>
      <c r="T2045" s="30"/>
    </row>
    <row r="2046" spans="3:20" x14ac:dyDescent="0.3">
      <c r="C2046" s="30"/>
      <c r="D2046" s="30"/>
      <c r="E2046" s="30"/>
      <c r="F2046" s="30"/>
      <c r="G2046" s="43"/>
      <c r="H2046" s="43"/>
      <c r="I2046" s="43"/>
      <c r="J2046" s="43"/>
      <c r="K2046" s="43"/>
      <c r="L2046" s="43"/>
      <c r="M2046" s="43"/>
      <c r="N2046" s="30"/>
      <c r="O2046" s="30"/>
      <c r="P2046" s="30"/>
      <c r="Q2046" s="30"/>
      <c r="R2046" s="30"/>
      <c r="S2046" s="30"/>
      <c r="T2046" s="30"/>
    </row>
    <row r="2047" spans="3:20" x14ac:dyDescent="0.3">
      <c r="C2047" s="30"/>
      <c r="D2047" s="30"/>
      <c r="E2047" s="30"/>
      <c r="F2047" s="30"/>
      <c r="G2047" s="43"/>
      <c r="H2047" s="43"/>
      <c r="I2047" s="43"/>
      <c r="J2047" s="43"/>
      <c r="K2047" s="43"/>
      <c r="L2047" s="43"/>
      <c r="M2047" s="43"/>
      <c r="N2047" s="30"/>
      <c r="O2047" s="30"/>
      <c r="P2047" s="30"/>
      <c r="Q2047" s="30"/>
      <c r="R2047" s="30"/>
      <c r="S2047" s="30"/>
      <c r="T2047" s="30"/>
    </row>
    <row r="2048" spans="3:20" x14ac:dyDescent="0.3">
      <c r="C2048" s="30"/>
      <c r="D2048" s="30"/>
      <c r="E2048" s="30"/>
      <c r="F2048" s="30"/>
      <c r="G2048" s="43"/>
      <c r="H2048" s="43"/>
      <c r="I2048" s="43"/>
      <c r="J2048" s="43"/>
      <c r="K2048" s="43"/>
      <c r="L2048" s="43"/>
      <c r="M2048" s="43"/>
      <c r="N2048" s="30"/>
      <c r="O2048" s="30"/>
      <c r="P2048" s="30"/>
      <c r="Q2048" s="30"/>
      <c r="R2048" s="30"/>
      <c r="S2048" s="30"/>
      <c r="T2048" s="30"/>
    </row>
    <row r="2049" spans="3:20" x14ac:dyDescent="0.3">
      <c r="C2049" s="30"/>
      <c r="D2049" s="30"/>
      <c r="E2049" s="30"/>
      <c r="F2049" s="30"/>
      <c r="G2049" s="43"/>
      <c r="H2049" s="43"/>
      <c r="I2049" s="43"/>
      <c r="J2049" s="43"/>
      <c r="K2049" s="43"/>
      <c r="L2049" s="43"/>
      <c r="M2049" s="43"/>
      <c r="N2049" s="30"/>
      <c r="O2049" s="30"/>
      <c r="P2049" s="30"/>
      <c r="Q2049" s="30"/>
      <c r="R2049" s="30"/>
      <c r="S2049" s="30"/>
      <c r="T2049" s="30"/>
    </row>
    <row r="2050" spans="3:20" x14ac:dyDescent="0.3">
      <c r="C2050" s="30"/>
      <c r="D2050" s="30"/>
      <c r="E2050" s="30"/>
      <c r="F2050" s="30"/>
      <c r="G2050" s="43"/>
      <c r="H2050" s="43"/>
      <c r="I2050" s="43"/>
      <c r="J2050" s="43"/>
      <c r="K2050" s="43"/>
      <c r="L2050" s="43"/>
      <c r="M2050" s="43"/>
      <c r="N2050" s="30"/>
      <c r="O2050" s="30"/>
      <c r="P2050" s="30"/>
      <c r="Q2050" s="30"/>
      <c r="R2050" s="30"/>
      <c r="S2050" s="30"/>
      <c r="T2050" s="30"/>
    </row>
    <row r="2051" spans="3:20" x14ac:dyDescent="0.3">
      <c r="C2051" s="30"/>
      <c r="D2051" s="30"/>
      <c r="E2051" s="30"/>
      <c r="F2051" s="30"/>
      <c r="G2051" s="43"/>
      <c r="H2051" s="43"/>
      <c r="I2051" s="43"/>
      <c r="J2051" s="43"/>
      <c r="K2051" s="43"/>
      <c r="L2051" s="43"/>
      <c r="M2051" s="43"/>
      <c r="N2051" s="30"/>
      <c r="O2051" s="30"/>
      <c r="P2051" s="30"/>
      <c r="Q2051" s="30"/>
      <c r="R2051" s="30"/>
      <c r="S2051" s="30"/>
      <c r="T2051" s="30"/>
    </row>
    <row r="2052" spans="3:20" x14ac:dyDescent="0.3">
      <c r="C2052" s="30"/>
      <c r="D2052" s="30"/>
      <c r="E2052" s="30"/>
      <c r="F2052" s="30"/>
      <c r="G2052" s="43"/>
      <c r="H2052" s="43"/>
      <c r="I2052" s="43"/>
      <c r="J2052" s="43"/>
      <c r="K2052" s="43"/>
      <c r="L2052" s="43"/>
      <c r="M2052" s="43"/>
      <c r="N2052" s="30"/>
      <c r="O2052" s="30"/>
      <c r="P2052" s="30"/>
      <c r="Q2052" s="30"/>
      <c r="R2052" s="30"/>
      <c r="S2052" s="30"/>
      <c r="T2052" s="30"/>
    </row>
    <row r="2053" spans="3:20" x14ac:dyDescent="0.3">
      <c r="C2053" s="30"/>
      <c r="D2053" s="30"/>
      <c r="E2053" s="30"/>
      <c r="F2053" s="30"/>
      <c r="G2053" s="43"/>
      <c r="H2053" s="43"/>
      <c r="I2053" s="43"/>
      <c r="J2053" s="43"/>
      <c r="K2053" s="43"/>
      <c r="L2053" s="43"/>
      <c r="M2053" s="43"/>
      <c r="N2053" s="30"/>
      <c r="O2053" s="30"/>
      <c r="P2053" s="30"/>
      <c r="Q2053" s="30"/>
      <c r="R2053" s="30"/>
      <c r="S2053" s="30"/>
      <c r="T2053" s="30"/>
    </row>
    <row r="2054" spans="3:20" x14ac:dyDescent="0.3">
      <c r="C2054" s="30"/>
      <c r="D2054" s="30"/>
      <c r="E2054" s="30"/>
      <c r="F2054" s="30"/>
      <c r="G2054" s="43"/>
      <c r="H2054" s="43"/>
      <c r="I2054" s="43"/>
      <c r="J2054" s="43"/>
      <c r="K2054" s="43"/>
      <c r="L2054" s="43"/>
      <c r="M2054" s="43"/>
      <c r="N2054" s="30"/>
      <c r="O2054" s="30"/>
      <c r="P2054" s="30"/>
      <c r="Q2054" s="30"/>
      <c r="R2054" s="30"/>
      <c r="S2054" s="30"/>
      <c r="T2054" s="30"/>
    </row>
    <row r="2055" spans="3:20" x14ac:dyDescent="0.3">
      <c r="C2055" s="30"/>
      <c r="D2055" s="30"/>
      <c r="E2055" s="30"/>
      <c r="F2055" s="30"/>
      <c r="G2055" s="43"/>
      <c r="H2055" s="43"/>
      <c r="I2055" s="43"/>
      <c r="J2055" s="43"/>
      <c r="K2055" s="43"/>
      <c r="L2055" s="43"/>
      <c r="M2055" s="43"/>
      <c r="N2055" s="30"/>
      <c r="O2055" s="30"/>
      <c r="P2055" s="30"/>
      <c r="Q2055" s="30"/>
      <c r="R2055" s="30"/>
      <c r="S2055" s="30"/>
      <c r="T2055" s="30"/>
    </row>
    <row r="2056" spans="3:20" x14ac:dyDescent="0.3">
      <c r="C2056" s="30"/>
      <c r="D2056" s="30"/>
      <c r="E2056" s="30"/>
      <c r="F2056" s="30"/>
      <c r="G2056" s="43"/>
      <c r="H2056" s="43"/>
      <c r="I2056" s="43"/>
      <c r="J2056" s="43"/>
      <c r="K2056" s="43"/>
      <c r="L2056" s="43"/>
      <c r="M2056" s="43"/>
      <c r="N2056" s="30"/>
      <c r="O2056" s="30"/>
      <c r="P2056" s="30"/>
      <c r="Q2056" s="30"/>
      <c r="R2056" s="30"/>
      <c r="S2056" s="30"/>
      <c r="T2056" s="30"/>
    </row>
    <row r="2057" spans="3:20" x14ac:dyDescent="0.3">
      <c r="C2057" s="30"/>
      <c r="D2057" s="30"/>
      <c r="E2057" s="30"/>
      <c r="F2057" s="30"/>
      <c r="G2057" s="43"/>
      <c r="H2057" s="43"/>
      <c r="I2057" s="43"/>
      <c r="J2057" s="43"/>
      <c r="K2057" s="43"/>
      <c r="L2057" s="43"/>
      <c r="M2057" s="43"/>
      <c r="N2057" s="30"/>
      <c r="O2057" s="30"/>
      <c r="P2057" s="30"/>
      <c r="Q2057" s="30"/>
      <c r="R2057" s="30"/>
      <c r="S2057" s="30"/>
      <c r="T2057" s="30"/>
    </row>
    <row r="2058" spans="3:20" x14ac:dyDescent="0.3">
      <c r="C2058" s="30"/>
      <c r="D2058" s="30"/>
      <c r="E2058" s="30"/>
      <c r="F2058" s="30"/>
      <c r="G2058" s="43"/>
      <c r="H2058" s="43"/>
      <c r="I2058" s="43"/>
      <c r="J2058" s="43"/>
      <c r="K2058" s="43"/>
      <c r="L2058" s="43"/>
      <c r="M2058" s="43"/>
      <c r="N2058" s="30"/>
      <c r="O2058" s="30"/>
      <c r="P2058" s="30"/>
      <c r="Q2058" s="30"/>
      <c r="R2058" s="30"/>
      <c r="S2058" s="30"/>
      <c r="T2058" s="30"/>
    </row>
    <row r="2059" spans="3:20" x14ac:dyDescent="0.3">
      <c r="C2059" s="30"/>
      <c r="D2059" s="30"/>
      <c r="E2059" s="30"/>
      <c r="F2059" s="30"/>
      <c r="G2059" s="43"/>
      <c r="H2059" s="43"/>
      <c r="I2059" s="43"/>
      <c r="J2059" s="43"/>
      <c r="K2059" s="43"/>
      <c r="L2059" s="43"/>
      <c r="M2059" s="43"/>
      <c r="N2059" s="30"/>
      <c r="O2059" s="30"/>
      <c r="P2059" s="30"/>
      <c r="Q2059" s="30"/>
      <c r="R2059" s="30"/>
      <c r="S2059" s="30"/>
      <c r="T2059" s="30"/>
    </row>
    <row r="2060" spans="3:20" x14ac:dyDescent="0.3">
      <c r="C2060" s="30"/>
      <c r="D2060" s="30"/>
      <c r="E2060" s="30"/>
      <c r="F2060" s="30"/>
      <c r="G2060" s="43"/>
      <c r="H2060" s="43"/>
      <c r="I2060" s="43"/>
      <c r="J2060" s="43"/>
      <c r="K2060" s="43"/>
      <c r="L2060" s="43"/>
      <c r="M2060" s="43"/>
      <c r="N2060" s="30"/>
      <c r="O2060" s="30"/>
      <c r="P2060" s="30"/>
      <c r="Q2060" s="30"/>
      <c r="R2060" s="30"/>
      <c r="S2060" s="30"/>
      <c r="T2060" s="30"/>
    </row>
    <row r="2061" spans="3:20" x14ac:dyDescent="0.3">
      <c r="C2061" s="30"/>
      <c r="D2061" s="30"/>
      <c r="E2061" s="30"/>
      <c r="F2061" s="30"/>
      <c r="G2061" s="43"/>
      <c r="H2061" s="43"/>
      <c r="I2061" s="43"/>
      <c r="J2061" s="43"/>
      <c r="K2061" s="43"/>
      <c r="L2061" s="43"/>
      <c r="M2061" s="43"/>
      <c r="N2061" s="30"/>
      <c r="O2061" s="30"/>
      <c r="P2061" s="30"/>
      <c r="Q2061" s="30"/>
      <c r="R2061" s="30"/>
      <c r="S2061" s="30"/>
      <c r="T2061" s="30"/>
    </row>
    <row r="2062" spans="3:20" x14ac:dyDescent="0.3">
      <c r="C2062" s="30"/>
      <c r="D2062" s="30"/>
      <c r="E2062" s="30"/>
      <c r="F2062" s="30"/>
      <c r="G2062" s="43"/>
      <c r="H2062" s="43"/>
      <c r="I2062" s="43"/>
      <c r="J2062" s="43"/>
      <c r="K2062" s="43"/>
      <c r="L2062" s="43"/>
      <c r="M2062" s="43"/>
      <c r="N2062" s="30"/>
      <c r="O2062" s="30"/>
      <c r="P2062" s="30"/>
      <c r="Q2062" s="30"/>
      <c r="R2062" s="30"/>
      <c r="S2062" s="30"/>
      <c r="T2062" s="30"/>
    </row>
    <row r="2063" spans="3:20" x14ac:dyDescent="0.3">
      <c r="C2063" s="30"/>
      <c r="D2063" s="30"/>
      <c r="E2063" s="30"/>
      <c r="F2063" s="30"/>
      <c r="G2063" s="43"/>
      <c r="H2063" s="43"/>
      <c r="I2063" s="43"/>
      <c r="J2063" s="43"/>
      <c r="K2063" s="43"/>
      <c r="L2063" s="43"/>
      <c r="M2063" s="43"/>
      <c r="N2063" s="30"/>
      <c r="O2063" s="30"/>
      <c r="P2063" s="30"/>
      <c r="Q2063" s="30"/>
      <c r="R2063" s="30"/>
      <c r="S2063" s="30"/>
      <c r="T2063" s="30"/>
    </row>
    <row r="2064" spans="3:20" x14ac:dyDescent="0.3">
      <c r="C2064" s="30"/>
      <c r="D2064" s="30"/>
      <c r="E2064" s="30"/>
      <c r="F2064" s="30"/>
      <c r="G2064" s="43"/>
      <c r="H2064" s="43"/>
      <c r="I2064" s="43"/>
      <c r="J2064" s="43"/>
      <c r="K2064" s="43"/>
      <c r="L2064" s="43"/>
      <c r="M2064" s="43"/>
      <c r="N2064" s="30"/>
      <c r="O2064" s="30"/>
      <c r="P2064" s="30"/>
      <c r="Q2064" s="30"/>
      <c r="R2064" s="30"/>
      <c r="S2064" s="30"/>
      <c r="T2064" s="30"/>
    </row>
    <row r="2065" spans="3:20" x14ac:dyDescent="0.3">
      <c r="C2065" s="30"/>
      <c r="D2065" s="30"/>
      <c r="E2065" s="30"/>
      <c r="F2065" s="30"/>
      <c r="G2065" s="43"/>
      <c r="H2065" s="43"/>
      <c r="I2065" s="43"/>
      <c r="J2065" s="43"/>
      <c r="K2065" s="43"/>
      <c r="L2065" s="43"/>
      <c r="M2065" s="43"/>
      <c r="N2065" s="30"/>
      <c r="O2065" s="30"/>
      <c r="P2065" s="30"/>
      <c r="Q2065" s="30"/>
      <c r="R2065" s="30"/>
      <c r="S2065" s="30"/>
      <c r="T2065" s="30"/>
    </row>
    <row r="2066" spans="3:20" x14ac:dyDescent="0.3">
      <c r="C2066" s="30"/>
      <c r="D2066" s="30"/>
      <c r="E2066" s="30"/>
      <c r="F2066" s="30"/>
      <c r="G2066" s="43"/>
      <c r="H2066" s="43"/>
      <c r="I2066" s="43"/>
      <c r="J2066" s="43"/>
      <c r="K2066" s="43"/>
      <c r="L2066" s="43"/>
      <c r="M2066" s="43"/>
      <c r="N2066" s="30"/>
      <c r="O2066" s="30"/>
      <c r="P2066" s="30"/>
      <c r="Q2066" s="30"/>
      <c r="R2066" s="30"/>
      <c r="S2066" s="30"/>
      <c r="T2066" s="30"/>
    </row>
    <row r="2067" spans="3:20" x14ac:dyDescent="0.3">
      <c r="C2067" s="30"/>
      <c r="D2067" s="30"/>
      <c r="E2067" s="30"/>
      <c r="F2067" s="30"/>
      <c r="G2067" s="43"/>
      <c r="H2067" s="43"/>
      <c r="I2067" s="43"/>
      <c r="J2067" s="43"/>
      <c r="K2067" s="43"/>
      <c r="L2067" s="43"/>
      <c r="M2067" s="43"/>
      <c r="N2067" s="30"/>
      <c r="O2067" s="30"/>
      <c r="P2067" s="30"/>
      <c r="Q2067" s="30"/>
      <c r="R2067" s="30"/>
      <c r="S2067" s="30"/>
      <c r="T2067" s="30"/>
    </row>
    <row r="2068" spans="3:20" x14ac:dyDescent="0.3">
      <c r="C2068" s="30"/>
      <c r="D2068" s="30"/>
      <c r="E2068" s="30"/>
      <c r="F2068" s="30"/>
      <c r="G2068" s="43"/>
      <c r="H2068" s="43"/>
      <c r="I2068" s="43"/>
      <c r="J2068" s="43"/>
      <c r="K2068" s="43"/>
      <c r="L2068" s="43"/>
      <c r="M2068" s="43"/>
      <c r="N2068" s="30"/>
      <c r="O2068" s="30"/>
      <c r="P2068" s="30"/>
      <c r="Q2068" s="30"/>
      <c r="R2068" s="30"/>
      <c r="S2068" s="30"/>
      <c r="T2068" s="30"/>
    </row>
    <row r="2069" spans="3:20" x14ac:dyDescent="0.3">
      <c r="C2069" s="30"/>
      <c r="D2069" s="30"/>
      <c r="E2069" s="30"/>
      <c r="F2069" s="30"/>
      <c r="G2069" s="43"/>
      <c r="H2069" s="43"/>
      <c r="I2069" s="43"/>
      <c r="J2069" s="43"/>
      <c r="K2069" s="43"/>
      <c r="L2069" s="43"/>
      <c r="M2069" s="43"/>
      <c r="N2069" s="30"/>
      <c r="O2069" s="30"/>
      <c r="P2069" s="30"/>
      <c r="Q2069" s="30"/>
      <c r="R2069" s="30"/>
      <c r="S2069" s="30"/>
      <c r="T2069" s="30"/>
    </row>
    <row r="2070" spans="3:20" x14ac:dyDescent="0.3">
      <c r="C2070" s="30"/>
      <c r="D2070" s="30"/>
      <c r="E2070" s="30"/>
      <c r="F2070" s="30"/>
      <c r="G2070" s="43"/>
      <c r="H2070" s="43"/>
      <c r="I2070" s="43"/>
      <c r="J2070" s="43"/>
      <c r="K2070" s="43"/>
      <c r="L2070" s="43"/>
      <c r="M2070" s="43"/>
      <c r="N2070" s="30"/>
      <c r="O2070" s="30"/>
      <c r="P2070" s="30"/>
      <c r="Q2070" s="30"/>
      <c r="R2070" s="30"/>
      <c r="S2070" s="30"/>
      <c r="T2070" s="30"/>
    </row>
    <row r="2071" spans="3:20" x14ac:dyDescent="0.3">
      <c r="C2071" s="30"/>
      <c r="D2071" s="30"/>
      <c r="E2071" s="30"/>
      <c r="F2071" s="30"/>
      <c r="G2071" s="43"/>
      <c r="H2071" s="43"/>
      <c r="I2071" s="43"/>
      <c r="J2071" s="43"/>
      <c r="K2071" s="43"/>
      <c r="L2071" s="43"/>
      <c r="M2071" s="43"/>
      <c r="N2071" s="30"/>
      <c r="O2071" s="30"/>
      <c r="P2071" s="30"/>
      <c r="Q2071" s="30"/>
      <c r="R2071" s="30"/>
      <c r="S2071" s="30"/>
      <c r="T2071" s="30"/>
    </row>
    <row r="2072" spans="3:20" x14ac:dyDescent="0.3">
      <c r="C2072" s="30"/>
      <c r="D2072" s="30"/>
      <c r="E2072" s="30"/>
      <c r="F2072" s="30"/>
      <c r="G2072" s="43"/>
      <c r="H2072" s="43"/>
      <c r="I2072" s="43"/>
      <c r="J2072" s="43"/>
      <c r="K2072" s="43"/>
      <c r="L2072" s="43"/>
      <c r="M2072" s="43"/>
      <c r="N2072" s="30"/>
      <c r="O2072" s="30"/>
      <c r="P2072" s="30"/>
      <c r="Q2072" s="30"/>
      <c r="R2072" s="30"/>
      <c r="S2072" s="30"/>
      <c r="T2072" s="30"/>
    </row>
    <row r="2073" spans="3:20" x14ac:dyDescent="0.3">
      <c r="C2073" s="30"/>
      <c r="D2073" s="30"/>
      <c r="E2073" s="30"/>
      <c r="F2073" s="30"/>
      <c r="G2073" s="43"/>
      <c r="H2073" s="43"/>
      <c r="I2073" s="43"/>
      <c r="J2073" s="43"/>
      <c r="K2073" s="43"/>
      <c r="L2073" s="43"/>
      <c r="M2073" s="43"/>
      <c r="N2073" s="30"/>
      <c r="O2073" s="30"/>
      <c r="P2073" s="30"/>
      <c r="Q2073" s="30"/>
      <c r="R2073" s="30"/>
      <c r="S2073" s="30"/>
      <c r="T2073" s="30"/>
    </row>
    <row r="2074" spans="3:20" x14ac:dyDescent="0.3">
      <c r="C2074" s="30"/>
      <c r="D2074" s="30"/>
      <c r="E2074" s="30"/>
      <c r="F2074" s="30"/>
      <c r="G2074" s="43"/>
      <c r="H2074" s="43"/>
      <c r="I2074" s="43"/>
      <c r="J2074" s="43"/>
      <c r="K2074" s="43"/>
      <c r="L2074" s="43"/>
      <c r="M2074" s="43"/>
      <c r="N2074" s="30"/>
      <c r="O2074" s="30"/>
      <c r="P2074" s="30"/>
      <c r="Q2074" s="30"/>
      <c r="R2074" s="30"/>
      <c r="S2074" s="30"/>
      <c r="T2074" s="30"/>
    </row>
    <row r="2075" spans="3:20" x14ac:dyDescent="0.3">
      <c r="C2075" s="30"/>
      <c r="D2075" s="30"/>
      <c r="E2075" s="30"/>
      <c r="F2075" s="30"/>
      <c r="G2075" s="43"/>
      <c r="H2075" s="43"/>
      <c r="I2075" s="43"/>
      <c r="J2075" s="43"/>
      <c r="K2075" s="43"/>
      <c r="L2075" s="43"/>
      <c r="M2075" s="43"/>
      <c r="N2075" s="30"/>
      <c r="O2075" s="30"/>
      <c r="P2075" s="30"/>
      <c r="Q2075" s="30"/>
      <c r="R2075" s="30"/>
      <c r="S2075" s="30"/>
      <c r="T2075" s="30"/>
    </row>
    <row r="2076" spans="3:20" x14ac:dyDescent="0.3">
      <c r="C2076" s="30"/>
      <c r="D2076" s="30"/>
      <c r="E2076" s="30"/>
      <c r="F2076" s="30"/>
      <c r="G2076" s="43"/>
      <c r="H2076" s="43"/>
      <c r="I2076" s="43"/>
      <c r="J2076" s="43"/>
      <c r="K2076" s="43"/>
      <c r="L2076" s="43"/>
      <c r="M2076" s="43"/>
      <c r="N2076" s="30"/>
      <c r="O2076" s="30"/>
      <c r="P2076" s="30"/>
      <c r="Q2076" s="30"/>
      <c r="R2076" s="30"/>
      <c r="S2076" s="30"/>
      <c r="T2076" s="30"/>
    </row>
    <row r="2077" spans="3:20" x14ac:dyDescent="0.3">
      <c r="C2077" s="30"/>
      <c r="D2077" s="30"/>
      <c r="E2077" s="30"/>
      <c r="F2077" s="30"/>
      <c r="G2077" s="43"/>
      <c r="H2077" s="43"/>
      <c r="I2077" s="43"/>
      <c r="J2077" s="43"/>
      <c r="K2077" s="43"/>
      <c r="L2077" s="43"/>
      <c r="M2077" s="43"/>
      <c r="N2077" s="30"/>
      <c r="O2077" s="30"/>
      <c r="P2077" s="30"/>
      <c r="Q2077" s="30"/>
      <c r="R2077" s="30"/>
      <c r="S2077" s="30"/>
      <c r="T2077" s="30"/>
    </row>
    <row r="2078" spans="3:20" x14ac:dyDescent="0.3">
      <c r="C2078" s="30"/>
      <c r="D2078" s="30"/>
      <c r="E2078" s="30"/>
      <c r="F2078" s="30"/>
      <c r="G2078" s="43"/>
      <c r="H2078" s="43"/>
      <c r="I2078" s="43"/>
      <c r="J2078" s="43"/>
      <c r="K2078" s="43"/>
      <c r="L2078" s="43"/>
      <c r="M2078" s="43"/>
      <c r="N2078" s="30"/>
      <c r="O2078" s="30"/>
      <c r="P2078" s="30"/>
      <c r="Q2078" s="30"/>
      <c r="R2078" s="30"/>
      <c r="S2078" s="30"/>
      <c r="T2078" s="30"/>
    </row>
    <row r="2079" spans="3:20" x14ac:dyDescent="0.3">
      <c r="C2079" s="30"/>
      <c r="D2079" s="30"/>
      <c r="E2079" s="30"/>
      <c r="F2079" s="30"/>
      <c r="G2079" s="43"/>
      <c r="H2079" s="43"/>
      <c r="I2079" s="43"/>
      <c r="J2079" s="43"/>
      <c r="K2079" s="43"/>
      <c r="L2079" s="43"/>
      <c r="M2079" s="43"/>
      <c r="N2079" s="30"/>
      <c r="O2079" s="30"/>
      <c r="P2079" s="30"/>
      <c r="Q2079" s="30"/>
      <c r="R2079" s="30"/>
      <c r="S2079" s="30"/>
      <c r="T2079" s="30"/>
    </row>
    <row r="2080" spans="3:20" x14ac:dyDescent="0.3">
      <c r="C2080" s="30"/>
      <c r="D2080" s="30"/>
      <c r="E2080" s="30"/>
      <c r="F2080" s="30"/>
      <c r="G2080" s="43"/>
      <c r="H2080" s="43"/>
      <c r="I2080" s="43"/>
      <c r="J2080" s="43"/>
      <c r="K2080" s="43"/>
      <c r="L2080" s="43"/>
      <c r="M2080" s="43"/>
      <c r="N2080" s="30"/>
      <c r="O2080" s="30"/>
      <c r="P2080" s="30"/>
      <c r="Q2080" s="30"/>
      <c r="R2080" s="30"/>
      <c r="S2080" s="30"/>
      <c r="T2080" s="30"/>
    </row>
    <row r="2081" spans="3:20" x14ac:dyDescent="0.3">
      <c r="C2081" s="30"/>
      <c r="D2081" s="30"/>
      <c r="E2081" s="30"/>
      <c r="F2081" s="30"/>
      <c r="G2081" s="43"/>
      <c r="H2081" s="43"/>
      <c r="I2081" s="43"/>
      <c r="J2081" s="43"/>
      <c r="K2081" s="43"/>
      <c r="L2081" s="43"/>
      <c r="M2081" s="43"/>
      <c r="N2081" s="30"/>
      <c r="O2081" s="30"/>
      <c r="P2081" s="30"/>
      <c r="Q2081" s="30"/>
      <c r="R2081" s="30"/>
      <c r="S2081" s="30"/>
      <c r="T2081" s="30"/>
    </row>
    <row r="2082" spans="3:20" x14ac:dyDescent="0.3">
      <c r="C2082" s="30"/>
      <c r="D2082" s="30"/>
      <c r="E2082" s="30"/>
      <c r="F2082" s="30"/>
      <c r="G2082" s="43"/>
      <c r="H2082" s="43"/>
      <c r="I2082" s="43"/>
      <c r="J2082" s="43"/>
      <c r="K2082" s="43"/>
      <c r="L2082" s="43"/>
      <c r="M2082" s="43"/>
      <c r="N2082" s="30"/>
      <c r="O2082" s="30"/>
      <c r="P2082" s="30"/>
      <c r="Q2082" s="30"/>
      <c r="R2082" s="30"/>
      <c r="S2082" s="30"/>
      <c r="T2082" s="30"/>
    </row>
    <row r="2083" spans="3:20" x14ac:dyDescent="0.3">
      <c r="C2083" s="30"/>
      <c r="D2083" s="30"/>
      <c r="E2083" s="30"/>
      <c r="F2083" s="30"/>
      <c r="G2083" s="43"/>
      <c r="H2083" s="43"/>
      <c r="I2083" s="43"/>
      <c r="J2083" s="43"/>
      <c r="K2083" s="43"/>
      <c r="L2083" s="43"/>
      <c r="M2083" s="43"/>
      <c r="N2083" s="30"/>
      <c r="O2083" s="30"/>
      <c r="P2083" s="30"/>
      <c r="Q2083" s="30"/>
      <c r="R2083" s="30"/>
      <c r="S2083" s="30"/>
      <c r="T2083" s="30"/>
    </row>
    <row r="2084" spans="3:20" x14ac:dyDescent="0.3">
      <c r="C2084" s="30"/>
      <c r="D2084" s="30"/>
      <c r="E2084" s="30"/>
      <c r="F2084" s="30"/>
      <c r="G2084" s="43"/>
      <c r="H2084" s="43"/>
      <c r="I2084" s="43"/>
      <c r="J2084" s="43"/>
      <c r="K2084" s="43"/>
      <c r="L2084" s="43"/>
      <c r="M2084" s="43"/>
      <c r="N2084" s="30"/>
      <c r="O2084" s="30"/>
      <c r="P2084" s="30"/>
      <c r="Q2084" s="30"/>
      <c r="R2084" s="30"/>
      <c r="S2084" s="30"/>
      <c r="T2084" s="30"/>
    </row>
    <row r="2085" spans="3:20" x14ac:dyDescent="0.3">
      <c r="C2085" s="30"/>
      <c r="D2085" s="30"/>
      <c r="E2085" s="30"/>
      <c r="F2085" s="30"/>
      <c r="G2085" s="43"/>
      <c r="H2085" s="43"/>
      <c r="I2085" s="43"/>
      <c r="J2085" s="43"/>
      <c r="K2085" s="43"/>
      <c r="L2085" s="43"/>
      <c r="M2085" s="43"/>
      <c r="N2085" s="30"/>
      <c r="O2085" s="30"/>
      <c r="P2085" s="30"/>
      <c r="Q2085" s="30"/>
      <c r="R2085" s="30"/>
      <c r="S2085" s="30"/>
      <c r="T2085" s="30"/>
    </row>
    <row r="2086" spans="3:20" x14ac:dyDescent="0.3">
      <c r="C2086" s="30"/>
      <c r="D2086" s="30"/>
      <c r="E2086" s="30"/>
      <c r="F2086" s="30"/>
      <c r="G2086" s="43"/>
      <c r="H2086" s="43"/>
      <c r="I2086" s="43"/>
      <c r="J2086" s="43"/>
      <c r="K2086" s="43"/>
      <c r="L2086" s="43"/>
      <c r="M2086" s="43"/>
      <c r="N2086" s="30"/>
      <c r="O2086" s="30"/>
      <c r="P2086" s="30"/>
      <c r="Q2086" s="30"/>
      <c r="R2086" s="30"/>
      <c r="S2086" s="30"/>
      <c r="T2086" s="30"/>
    </row>
    <row r="2087" spans="3:20" x14ac:dyDescent="0.3">
      <c r="C2087" s="30"/>
      <c r="D2087" s="30"/>
      <c r="E2087" s="30"/>
      <c r="F2087" s="30"/>
      <c r="G2087" s="43"/>
      <c r="H2087" s="43"/>
      <c r="I2087" s="43"/>
      <c r="J2087" s="43"/>
      <c r="K2087" s="43"/>
      <c r="L2087" s="43"/>
      <c r="M2087" s="43"/>
      <c r="N2087" s="30"/>
      <c r="O2087" s="30"/>
      <c r="P2087" s="30"/>
      <c r="Q2087" s="30"/>
      <c r="R2087" s="30"/>
      <c r="S2087" s="30"/>
      <c r="T2087" s="30"/>
    </row>
    <row r="2088" spans="3:20" x14ac:dyDescent="0.3">
      <c r="C2088" s="30"/>
      <c r="D2088" s="30"/>
      <c r="E2088" s="30"/>
      <c r="F2088" s="30"/>
      <c r="G2088" s="43"/>
      <c r="H2088" s="43"/>
      <c r="I2088" s="43"/>
      <c r="J2088" s="43"/>
      <c r="K2088" s="43"/>
      <c r="L2088" s="43"/>
      <c r="M2088" s="43"/>
      <c r="N2088" s="30"/>
      <c r="O2088" s="30"/>
      <c r="P2088" s="30"/>
      <c r="Q2088" s="30"/>
      <c r="R2088" s="30"/>
      <c r="S2088" s="30"/>
      <c r="T2088" s="30"/>
    </row>
    <row r="2089" spans="3:20" x14ac:dyDescent="0.3">
      <c r="C2089" s="30"/>
      <c r="D2089" s="30"/>
      <c r="E2089" s="30"/>
      <c r="F2089" s="30"/>
      <c r="G2089" s="43"/>
      <c r="H2089" s="43"/>
      <c r="I2089" s="43"/>
      <c r="J2089" s="43"/>
      <c r="K2089" s="43"/>
      <c r="L2089" s="43"/>
      <c r="M2089" s="43"/>
      <c r="N2089" s="30"/>
      <c r="O2089" s="30"/>
      <c r="P2089" s="30"/>
      <c r="Q2089" s="30"/>
      <c r="R2089" s="30"/>
      <c r="S2089" s="30"/>
      <c r="T2089" s="30"/>
    </row>
    <row r="2090" spans="3:20" x14ac:dyDescent="0.3">
      <c r="C2090" s="30"/>
      <c r="D2090" s="30"/>
      <c r="E2090" s="30"/>
      <c r="F2090" s="30"/>
      <c r="G2090" s="43"/>
      <c r="H2090" s="43"/>
      <c r="I2090" s="43"/>
      <c r="J2090" s="43"/>
      <c r="K2090" s="43"/>
      <c r="L2090" s="43"/>
      <c r="M2090" s="43"/>
      <c r="N2090" s="30"/>
      <c r="O2090" s="30"/>
      <c r="P2090" s="30"/>
      <c r="Q2090" s="30"/>
      <c r="R2090" s="30"/>
      <c r="S2090" s="30"/>
      <c r="T2090" s="30"/>
    </row>
    <row r="2091" spans="3:20" x14ac:dyDescent="0.3">
      <c r="C2091" s="30"/>
      <c r="D2091" s="30"/>
      <c r="E2091" s="30"/>
      <c r="F2091" s="30"/>
      <c r="G2091" s="43"/>
      <c r="H2091" s="43"/>
      <c r="I2091" s="43"/>
      <c r="J2091" s="43"/>
      <c r="K2091" s="43"/>
      <c r="L2091" s="43"/>
      <c r="M2091" s="43"/>
      <c r="N2091" s="30"/>
      <c r="O2091" s="30"/>
      <c r="P2091" s="30"/>
      <c r="Q2091" s="30"/>
      <c r="R2091" s="30"/>
      <c r="S2091" s="30"/>
      <c r="T2091" s="30"/>
    </row>
    <row r="2092" spans="3:20" x14ac:dyDescent="0.3">
      <c r="C2092" s="30"/>
      <c r="D2092" s="30"/>
      <c r="E2092" s="30"/>
      <c r="F2092" s="30"/>
      <c r="G2092" s="43"/>
      <c r="H2092" s="43"/>
      <c r="I2092" s="43"/>
      <c r="J2092" s="43"/>
      <c r="K2092" s="43"/>
      <c r="L2092" s="43"/>
      <c r="M2092" s="43"/>
      <c r="N2092" s="30"/>
      <c r="O2092" s="30"/>
      <c r="P2092" s="30"/>
      <c r="Q2092" s="30"/>
      <c r="R2092" s="30"/>
      <c r="S2092" s="30"/>
      <c r="T2092" s="30"/>
    </row>
    <row r="2093" spans="3:20" x14ac:dyDescent="0.3">
      <c r="C2093" s="30"/>
      <c r="D2093" s="30"/>
      <c r="E2093" s="30"/>
      <c r="F2093" s="30"/>
      <c r="G2093" s="43"/>
      <c r="H2093" s="43"/>
      <c r="I2093" s="43"/>
      <c r="J2093" s="43"/>
      <c r="K2093" s="43"/>
      <c r="L2093" s="43"/>
      <c r="M2093" s="43"/>
      <c r="N2093" s="30"/>
      <c r="O2093" s="30"/>
      <c r="P2093" s="30"/>
      <c r="Q2093" s="30"/>
      <c r="R2093" s="30"/>
      <c r="S2093" s="30"/>
      <c r="T2093" s="30"/>
    </row>
    <row r="2094" spans="3:20" x14ac:dyDescent="0.3">
      <c r="C2094" s="30"/>
      <c r="D2094" s="30"/>
      <c r="E2094" s="30"/>
      <c r="F2094" s="30"/>
      <c r="G2094" s="43"/>
      <c r="H2094" s="43"/>
      <c r="I2094" s="43"/>
      <c r="J2094" s="43"/>
      <c r="K2094" s="43"/>
      <c r="L2094" s="43"/>
      <c r="M2094" s="43"/>
      <c r="N2094" s="30"/>
      <c r="O2094" s="30"/>
      <c r="P2094" s="30"/>
      <c r="Q2094" s="30"/>
      <c r="R2094" s="30"/>
      <c r="S2094" s="30"/>
      <c r="T2094" s="30"/>
    </row>
    <row r="2095" spans="3:20" x14ac:dyDescent="0.3">
      <c r="C2095" s="30"/>
      <c r="D2095" s="30"/>
      <c r="E2095" s="30"/>
      <c r="F2095" s="30"/>
      <c r="G2095" s="43"/>
      <c r="H2095" s="43"/>
      <c r="I2095" s="43"/>
      <c r="J2095" s="43"/>
      <c r="K2095" s="43"/>
      <c r="L2095" s="43"/>
      <c r="M2095" s="43"/>
      <c r="N2095" s="30"/>
      <c r="O2095" s="30"/>
      <c r="P2095" s="30"/>
      <c r="Q2095" s="30"/>
      <c r="R2095" s="30"/>
      <c r="S2095" s="30"/>
      <c r="T2095" s="30"/>
    </row>
    <row r="2096" spans="3:20" x14ac:dyDescent="0.3">
      <c r="C2096" s="30"/>
      <c r="D2096" s="30"/>
      <c r="E2096" s="30"/>
      <c r="F2096" s="30"/>
      <c r="G2096" s="43"/>
      <c r="H2096" s="43"/>
      <c r="I2096" s="43"/>
      <c r="J2096" s="43"/>
      <c r="K2096" s="43"/>
      <c r="L2096" s="43"/>
      <c r="M2096" s="43"/>
      <c r="N2096" s="30"/>
      <c r="O2096" s="30"/>
      <c r="P2096" s="30"/>
      <c r="Q2096" s="30"/>
      <c r="R2096" s="30"/>
      <c r="S2096" s="30"/>
      <c r="T2096" s="30"/>
    </row>
    <row r="2097" spans="3:20" x14ac:dyDescent="0.3">
      <c r="C2097" s="30"/>
      <c r="D2097" s="30"/>
      <c r="E2097" s="30"/>
      <c r="F2097" s="30"/>
      <c r="G2097" s="43"/>
      <c r="H2097" s="43"/>
      <c r="I2097" s="43"/>
      <c r="J2097" s="43"/>
      <c r="K2097" s="43"/>
      <c r="L2097" s="43"/>
      <c r="M2097" s="43"/>
      <c r="N2097" s="30"/>
      <c r="O2097" s="30"/>
      <c r="P2097" s="30"/>
      <c r="Q2097" s="30"/>
      <c r="R2097" s="30"/>
      <c r="S2097" s="30"/>
      <c r="T2097" s="30"/>
    </row>
    <row r="2098" spans="3:20" x14ac:dyDescent="0.3">
      <c r="C2098" s="30"/>
      <c r="D2098" s="30"/>
      <c r="E2098" s="30"/>
      <c r="F2098" s="30"/>
      <c r="G2098" s="43"/>
      <c r="H2098" s="43"/>
      <c r="I2098" s="43"/>
      <c r="J2098" s="43"/>
      <c r="K2098" s="43"/>
      <c r="L2098" s="43"/>
      <c r="M2098" s="43"/>
      <c r="N2098" s="30"/>
      <c r="O2098" s="30"/>
      <c r="P2098" s="30"/>
      <c r="Q2098" s="30"/>
      <c r="R2098" s="30"/>
      <c r="S2098" s="30"/>
      <c r="T2098" s="30"/>
    </row>
    <row r="2099" spans="3:20" x14ac:dyDescent="0.3">
      <c r="C2099" s="30"/>
      <c r="D2099" s="30"/>
      <c r="E2099" s="30"/>
      <c r="F2099" s="30"/>
      <c r="G2099" s="43"/>
      <c r="H2099" s="43"/>
      <c r="I2099" s="43"/>
      <c r="J2099" s="43"/>
      <c r="K2099" s="43"/>
      <c r="L2099" s="43"/>
      <c r="M2099" s="43"/>
      <c r="N2099" s="30"/>
      <c r="O2099" s="30"/>
      <c r="P2099" s="30"/>
      <c r="Q2099" s="30"/>
      <c r="R2099" s="30"/>
      <c r="S2099" s="30"/>
      <c r="T2099" s="30"/>
    </row>
    <row r="2100" spans="3:20" x14ac:dyDescent="0.3">
      <c r="C2100" s="30"/>
      <c r="D2100" s="30"/>
      <c r="E2100" s="30"/>
      <c r="F2100" s="30"/>
      <c r="G2100" s="43"/>
      <c r="H2100" s="43"/>
      <c r="I2100" s="43"/>
      <c r="J2100" s="43"/>
      <c r="K2100" s="43"/>
      <c r="L2100" s="43"/>
      <c r="M2100" s="43"/>
      <c r="N2100" s="30"/>
      <c r="O2100" s="30"/>
      <c r="P2100" s="30"/>
      <c r="Q2100" s="30"/>
      <c r="R2100" s="30"/>
      <c r="S2100" s="30"/>
      <c r="T2100" s="30"/>
    </row>
    <row r="2101" spans="3:20" x14ac:dyDescent="0.3">
      <c r="C2101" s="30"/>
      <c r="D2101" s="30"/>
      <c r="E2101" s="30"/>
      <c r="F2101" s="30"/>
      <c r="G2101" s="43"/>
      <c r="H2101" s="43"/>
      <c r="I2101" s="43"/>
      <c r="J2101" s="43"/>
      <c r="K2101" s="43"/>
      <c r="L2101" s="43"/>
      <c r="M2101" s="43"/>
      <c r="N2101" s="30"/>
      <c r="O2101" s="30"/>
      <c r="P2101" s="30"/>
      <c r="Q2101" s="30"/>
      <c r="R2101" s="30"/>
      <c r="S2101" s="30"/>
      <c r="T2101" s="30"/>
    </row>
    <row r="2102" spans="3:20" x14ac:dyDescent="0.3">
      <c r="C2102" s="30"/>
      <c r="D2102" s="30"/>
      <c r="E2102" s="30"/>
      <c r="F2102" s="30"/>
      <c r="G2102" s="43"/>
      <c r="H2102" s="43"/>
      <c r="I2102" s="43"/>
      <c r="J2102" s="43"/>
      <c r="K2102" s="43"/>
      <c r="L2102" s="43"/>
      <c r="M2102" s="43"/>
      <c r="N2102" s="30"/>
      <c r="O2102" s="30"/>
      <c r="P2102" s="30"/>
      <c r="Q2102" s="30"/>
      <c r="R2102" s="30"/>
      <c r="S2102" s="30"/>
      <c r="T2102" s="30"/>
    </row>
    <row r="2103" spans="3:20" x14ac:dyDescent="0.3">
      <c r="C2103" s="30"/>
      <c r="D2103" s="30"/>
      <c r="E2103" s="30"/>
      <c r="F2103" s="30"/>
      <c r="G2103" s="43"/>
      <c r="H2103" s="43"/>
      <c r="I2103" s="43"/>
      <c r="J2103" s="43"/>
      <c r="K2103" s="43"/>
      <c r="L2103" s="43"/>
      <c r="M2103" s="43"/>
      <c r="N2103" s="30"/>
      <c r="O2103" s="30"/>
      <c r="P2103" s="30"/>
      <c r="Q2103" s="30"/>
      <c r="R2103" s="30"/>
      <c r="S2103" s="30"/>
      <c r="T2103" s="30"/>
    </row>
    <row r="2104" spans="3:20" x14ac:dyDescent="0.3">
      <c r="C2104" s="30"/>
      <c r="D2104" s="30"/>
      <c r="E2104" s="30"/>
      <c r="F2104" s="30"/>
      <c r="G2104" s="43"/>
      <c r="H2104" s="43"/>
      <c r="I2104" s="43"/>
      <c r="J2104" s="43"/>
      <c r="K2104" s="43"/>
      <c r="L2104" s="43"/>
      <c r="M2104" s="43"/>
      <c r="N2104" s="30"/>
      <c r="O2104" s="30"/>
      <c r="P2104" s="30"/>
      <c r="Q2104" s="30"/>
      <c r="R2104" s="30"/>
      <c r="S2104" s="30"/>
      <c r="T2104" s="30"/>
    </row>
    <row r="2105" spans="3:20" x14ac:dyDescent="0.3">
      <c r="C2105" s="30"/>
      <c r="D2105" s="30"/>
      <c r="E2105" s="30"/>
      <c r="F2105" s="30"/>
      <c r="G2105" s="43"/>
      <c r="H2105" s="43"/>
      <c r="I2105" s="43"/>
      <c r="J2105" s="43"/>
      <c r="K2105" s="43"/>
      <c r="L2105" s="43"/>
      <c r="M2105" s="43"/>
      <c r="N2105" s="30"/>
      <c r="O2105" s="30"/>
      <c r="P2105" s="30"/>
      <c r="Q2105" s="30"/>
      <c r="R2105" s="30"/>
      <c r="S2105" s="30"/>
      <c r="T2105" s="30"/>
    </row>
    <row r="2106" spans="3:20" x14ac:dyDescent="0.3">
      <c r="C2106" s="30"/>
      <c r="D2106" s="30"/>
      <c r="E2106" s="30"/>
      <c r="F2106" s="30"/>
      <c r="G2106" s="43"/>
      <c r="H2106" s="43"/>
      <c r="I2106" s="43"/>
      <c r="J2106" s="43"/>
      <c r="K2106" s="43"/>
      <c r="L2106" s="43"/>
      <c r="M2106" s="43"/>
      <c r="N2106" s="30"/>
      <c r="O2106" s="30"/>
      <c r="P2106" s="30"/>
      <c r="Q2106" s="30"/>
      <c r="R2106" s="30"/>
      <c r="S2106" s="30"/>
      <c r="T2106" s="30"/>
    </row>
    <row r="2107" spans="3:20" x14ac:dyDescent="0.3">
      <c r="C2107" s="30"/>
      <c r="D2107" s="30"/>
      <c r="E2107" s="30"/>
      <c r="F2107" s="30"/>
      <c r="G2107" s="43"/>
      <c r="H2107" s="43"/>
      <c r="I2107" s="43"/>
      <c r="J2107" s="43"/>
      <c r="K2107" s="43"/>
      <c r="L2107" s="43"/>
      <c r="M2107" s="43"/>
      <c r="N2107" s="30"/>
      <c r="O2107" s="30"/>
      <c r="P2107" s="30"/>
      <c r="Q2107" s="30"/>
      <c r="R2107" s="30"/>
      <c r="S2107" s="30"/>
      <c r="T2107" s="30"/>
    </row>
    <row r="2108" spans="3:20" x14ac:dyDescent="0.3">
      <c r="C2108" s="30"/>
      <c r="D2108" s="30"/>
      <c r="E2108" s="30"/>
      <c r="F2108" s="30"/>
      <c r="G2108" s="43"/>
      <c r="H2108" s="43"/>
      <c r="I2108" s="43"/>
      <c r="J2108" s="43"/>
      <c r="K2108" s="43"/>
      <c r="L2108" s="43"/>
      <c r="M2108" s="43"/>
      <c r="N2108" s="30"/>
      <c r="O2108" s="30"/>
      <c r="P2108" s="30"/>
      <c r="Q2108" s="30"/>
      <c r="R2108" s="30"/>
      <c r="S2108" s="30"/>
      <c r="T2108" s="30"/>
    </row>
    <row r="2109" spans="3:20" x14ac:dyDescent="0.3">
      <c r="C2109" s="30"/>
      <c r="D2109" s="30"/>
      <c r="E2109" s="30"/>
      <c r="F2109" s="30"/>
      <c r="G2109" s="43"/>
      <c r="H2109" s="43"/>
      <c r="I2109" s="43"/>
      <c r="J2109" s="43"/>
      <c r="K2109" s="43"/>
      <c r="L2109" s="43"/>
      <c r="M2109" s="43"/>
      <c r="N2109" s="30"/>
      <c r="O2109" s="30"/>
      <c r="P2109" s="30"/>
      <c r="Q2109" s="30"/>
      <c r="R2109" s="30"/>
      <c r="S2109" s="30"/>
      <c r="T2109" s="30"/>
    </row>
    <row r="2110" spans="3:20" x14ac:dyDescent="0.3">
      <c r="C2110" s="30"/>
      <c r="D2110" s="30"/>
      <c r="E2110" s="30"/>
      <c r="F2110" s="30"/>
      <c r="G2110" s="43"/>
      <c r="H2110" s="43"/>
      <c r="I2110" s="43"/>
      <c r="J2110" s="43"/>
      <c r="K2110" s="43"/>
      <c r="L2110" s="43"/>
      <c r="M2110" s="43"/>
      <c r="N2110" s="30"/>
      <c r="O2110" s="30"/>
      <c r="P2110" s="30"/>
      <c r="Q2110" s="30"/>
      <c r="R2110" s="30"/>
      <c r="S2110" s="30"/>
      <c r="T2110" s="30"/>
    </row>
    <row r="2111" spans="3:20" x14ac:dyDescent="0.3">
      <c r="C2111" s="30"/>
      <c r="D2111" s="30"/>
      <c r="E2111" s="30"/>
      <c r="F2111" s="30"/>
      <c r="G2111" s="43"/>
      <c r="H2111" s="43"/>
      <c r="I2111" s="43"/>
      <c r="J2111" s="43"/>
      <c r="K2111" s="43"/>
      <c r="L2111" s="43"/>
      <c r="M2111" s="43"/>
      <c r="N2111" s="30"/>
      <c r="O2111" s="30"/>
      <c r="P2111" s="30"/>
      <c r="Q2111" s="30"/>
      <c r="R2111" s="30"/>
      <c r="S2111" s="30"/>
      <c r="T2111" s="30"/>
    </row>
    <row r="2112" spans="3:20" x14ac:dyDescent="0.3">
      <c r="C2112" s="30"/>
      <c r="D2112" s="30"/>
      <c r="E2112" s="30"/>
      <c r="F2112" s="30"/>
      <c r="G2112" s="43"/>
      <c r="H2112" s="43"/>
      <c r="I2112" s="43"/>
      <c r="J2112" s="43"/>
      <c r="K2112" s="43"/>
      <c r="L2112" s="43"/>
      <c r="M2112" s="43"/>
      <c r="N2112" s="30"/>
      <c r="O2112" s="30"/>
      <c r="P2112" s="30"/>
      <c r="Q2112" s="30"/>
      <c r="R2112" s="30"/>
      <c r="S2112" s="30"/>
      <c r="T2112" s="30"/>
    </row>
    <row r="2113" spans="3:20" x14ac:dyDescent="0.3">
      <c r="C2113" s="30"/>
      <c r="D2113" s="30"/>
      <c r="E2113" s="30"/>
      <c r="F2113" s="30"/>
      <c r="G2113" s="43"/>
      <c r="H2113" s="43"/>
      <c r="I2113" s="43"/>
      <c r="J2113" s="43"/>
      <c r="K2113" s="43"/>
      <c r="L2113" s="43"/>
      <c r="M2113" s="43"/>
      <c r="N2113" s="30"/>
      <c r="O2113" s="30"/>
      <c r="P2113" s="30"/>
      <c r="Q2113" s="30"/>
      <c r="R2113" s="30"/>
      <c r="S2113" s="30"/>
      <c r="T2113" s="30"/>
    </row>
    <row r="2114" spans="3:20" x14ac:dyDescent="0.3">
      <c r="C2114" s="30"/>
      <c r="D2114" s="30"/>
      <c r="E2114" s="30"/>
      <c r="F2114" s="30"/>
      <c r="G2114" s="43"/>
      <c r="H2114" s="43"/>
      <c r="I2114" s="43"/>
      <c r="J2114" s="43"/>
      <c r="K2114" s="43"/>
      <c r="L2114" s="43"/>
      <c r="M2114" s="43"/>
      <c r="N2114" s="30"/>
      <c r="O2114" s="30"/>
      <c r="P2114" s="30"/>
      <c r="Q2114" s="30"/>
      <c r="R2114" s="30"/>
      <c r="S2114" s="30"/>
      <c r="T2114" s="30"/>
    </row>
    <row r="2115" spans="3:20" x14ac:dyDescent="0.3">
      <c r="C2115" s="30"/>
      <c r="D2115" s="30"/>
      <c r="E2115" s="30"/>
      <c r="F2115" s="30"/>
      <c r="G2115" s="43"/>
      <c r="H2115" s="43"/>
      <c r="I2115" s="43"/>
      <c r="J2115" s="43"/>
      <c r="K2115" s="43"/>
      <c r="L2115" s="43"/>
      <c r="M2115" s="43"/>
      <c r="N2115" s="30"/>
      <c r="O2115" s="30"/>
      <c r="P2115" s="30"/>
      <c r="Q2115" s="30"/>
      <c r="R2115" s="30"/>
      <c r="S2115" s="30"/>
      <c r="T2115" s="30"/>
    </row>
    <row r="2116" spans="3:20" x14ac:dyDescent="0.3">
      <c r="C2116" s="30"/>
      <c r="D2116" s="30"/>
      <c r="E2116" s="30"/>
      <c r="F2116" s="30"/>
      <c r="G2116" s="43"/>
      <c r="H2116" s="43"/>
      <c r="I2116" s="43"/>
      <c r="J2116" s="43"/>
      <c r="K2116" s="43"/>
      <c r="L2116" s="43"/>
      <c r="M2116" s="43"/>
      <c r="N2116" s="30"/>
      <c r="O2116" s="30"/>
      <c r="P2116" s="30"/>
      <c r="Q2116" s="30"/>
      <c r="R2116" s="30"/>
      <c r="S2116" s="30"/>
      <c r="T2116" s="30"/>
    </row>
    <row r="2117" spans="3:20" x14ac:dyDescent="0.3">
      <c r="C2117" s="30"/>
      <c r="D2117" s="30"/>
      <c r="E2117" s="30"/>
      <c r="F2117" s="30"/>
      <c r="G2117" s="43"/>
      <c r="H2117" s="43"/>
      <c r="I2117" s="43"/>
      <c r="J2117" s="43"/>
      <c r="K2117" s="43"/>
      <c r="L2117" s="43"/>
      <c r="M2117" s="43"/>
      <c r="N2117" s="30"/>
      <c r="O2117" s="30"/>
      <c r="P2117" s="30"/>
      <c r="Q2117" s="30"/>
      <c r="R2117" s="30"/>
      <c r="S2117" s="30"/>
      <c r="T2117" s="30"/>
    </row>
    <row r="2118" spans="3:20" x14ac:dyDescent="0.3">
      <c r="C2118" s="30"/>
      <c r="D2118" s="30"/>
      <c r="E2118" s="30"/>
      <c r="F2118" s="30"/>
      <c r="G2118" s="43"/>
      <c r="H2118" s="43"/>
      <c r="I2118" s="43"/>
      <c r="J2118" s="43"/>
      <c r="K2118" s="43"/>
      <c r="L2118" s="43"/>
      <c r="M2118" s="43"/>
      <c r="N2118" s="30"/>
      <c r="O2118" s="30"/>
      <c r="P2118" s="30"/>
      <c r="Q2118" s="30"/>
      <c r="R2118" s="30"/>
      <c r="S2118" s="30"/>
      <c r="T2118" s="30"/>
    </row>
    <row r="2119" spans="3:20" x14ac:dyDescent="0.3">
      <c r="C2119" s="30"/>
      <c r="D2119" s="30"/>
      <c r="E2119" s="30"/>
      <c r="F2119" s="30"/>
      <c r="G2119" s="43"/>
      <c r="H2119" s="43"/>
      <c r="I2119" s="43"/>
      <c r="J2119" s="43"/>
      <c r="K2119" s="43"/>
      <c r="L2119" s="43"/>
      <c r="M2119" s="43"/>
      <c r="N2119" s="30"/>
      <c r="O2119" s="30"/>
      <c r="P2119" s="30"/>
      <c r="Q2119" s="30"/>
      <c r="R2119" s="30"/>
      <c r="S2119" s="30"/>
      <c r="T2119" s="30"/>
    </row>
    <row r="2120" spans="3:20" x14ac:dyDescent="0.3">
      <c r="C2120" s="30"/>
      <c r="D2120" s="30"/>
      <c r="E2120" s="30"/>
      <c r="F2120" s="30"/>
      <c r="G2120" s="43"/>
      <c r="H2120" s="43"/>
      <c r="I2120" s="43"/>
      <c r="J2120" s="43"/>
      <c r="K2120" s="43"/>
      <c r="L2120" s="43"/>
      <c r="M2120" s="43"/>
      <c r="N2120" s="30"/>
      <c r="O2120" s="30"/>
      <c r="P2120" s="30"/>
      <c r="Q2120" s="30"/>
      <c r="R2120" s="30"/>
      <c r="S2120" s="30"/>
      <c r="T2120" s="30"/>
    </row>
    <row r="2121" spans="3:20" x14ac:dyDescent="0.3">
      <c r="C2121" s="30"/>
      <c r="D2121" s="30"/>
      <c r="E2121" s="30"/>
      <c r="F2121" s="30"/>
      <c r="G2121" s="43"/>
      <c r="H2121" s="43"/>
      <c r="I2121" s="43"/>
      <c r="J2121" s="43"/>
      <c r="K2121" s="43"/>
      <c r="L2121" s="43"/>
      <c r="M2121" s="43"/>
      <c r="N2121" s="30"/>
      <c r="O2121" s="30"/>
      <c r="P2121" s="30"/>
      <c r="Q2121" s="30"/>
      <c r="R2121" s="30"/>
      <c r="S2121" s="30"/>
      <c r="T2121" s="30"/>
    </row>
    <row r="2122" spans="3:20" x14ac:dyDescent="0.3">
      <c r="C2122" s="30"/>
      <c r="D2122" s="30"/>
      <c r="E2122" s="30"/>
      <c r="F2122" s="30"/>
      <c r="G2122" s="43"/>
      <c r="H2122" s="43"/>
      <c r="I2122" s="43"/>
      <c r="J2122" s="43"/>
      <c r="K2122" s="43"/>
      <c r="L2122" s="43"/>
      <c r="M2122" s="43"/>
      <c r="N2122" s="30"/>
      <c r="O2122" s="30"/>
      <c r="P2122" s="30"/>
      <c r="Q2122" s="30"/>
      <c r="R2122" s="30"/>
      <c r="S2122" s="30"/>
      <c r="T2122" s="30"/>
    </row>
    <row r="2123" spans="3:20" x14ac:dyDescent="0.3">
      <c r="C2123" s="30"/>
      <c r="D2123" s="30"/>
      <c r="E2123" s="30"/>
      <c r="F2123" s="30"/>
      <c r="G2123" s="43"/>
      <c r="H2123" s="43"/>
      <c r="I2123" s="43"/>
      <c r="J2123" s="43"/>
      <c r="K2123" s="43"/>
      <c r="L2123" s="43"/>
      <c r="M2123" s="43"/>
      <c r="N2123" s="30"/>
      <c r="O2123" s="30"/>
      <c r="P2123" s="30"/>
      <c r="Q2123" s="30"/>
      <c r="R2123" s="30"/>
      <c r="S2123" s="30"/>
      <c r="T2123" s="30"/>
    </row>
    <row r="2124" spans="3:20" x14ac:dyDescent="0.3">
      <c r="C2124" s="30"/>
      <c r="D2124" s="30"/>
      <c r="E2124" s="30"/>
      <c r="F2124" s="30"/>
      <c r="G2124" s="43"/>
      <c r="H2124" s="43"/>
      <c r="I2124" s="43"/>
      <c r="J2124" s="43"/>
      <c r="K2124" s="43"/>
      <c r="L2124" s="43"/>
      <c r="M2124" s="43"/>
      <c r="N2124" s="30"/>
      <c r="O2124" s="30"/>
      <c r="P2124" s="30"/>
      <c r="Q2124" s="30"/>
      <c r="R2124" s="30"/>
      <c r="S2124" s="30"/>
      <c r="T2124" s="30"/>
    </row>
    <row r="2125" spans="3:20" x14ac:dyDescent="0.3">
      <c r="C2125" s="30"/>
      <c r="D2125" s="30"/>
      <c r="E2125" s="30"/>
      <c r="F2125" s="30"/>
      <c r="G2125" s="43"/>
      <c r="H2125" s="43"/>
      <c r="I2125" s="43"/>
      <c r="J2125" s="43"/>
      <c r="K2125" s="43"/>
      <c r="L2125" s="43"/>
      <c r="M2125" s="43"/>
      <c r="N2125" s="30"/>
      <c r="O2125" s="30"/>
      <c r="P2125" s="30"/>
      <c r="Q2125" s="30"/>
      <c r="R2125" s="30"/>
      <c r="S2125" s="30"/>
      <c r="T2125" s="30"/>
    </row>
    <row r="2126" spans="3:20" x14ac:dyDescent="0.3">
      <c r="C2126" s="30"/>
      <c r="D2126" s="30"/>
      <c r="E2126" s="30"/>
      <c r="F2126" s="30"/>
      <c r="G2126" s="43"/>
      <c r="H2126" s="43"/>
      <c r="I2126" s="43"/>
      <c r="J2126" s="43"/>
      <c r="K2126" s="43"/>
      <c r="L2126" s="43"/>
      <c r="M2126" s="43"/>
      <c r="N2126" s="30"/>
      <c r="O2126" s="30"/>
      <c r="P2126" s="30"/>
      <c r="Q2126" s="30"/>
      <c r="R2126" s="30"/>
      <c r="S2126" s="30"/>
      <c r="T2126" s="30"/>
    </row>
    <row r="2127" spans="3:20" x14ac:dyDescent="0.3">
      <c r="C2127" s="30"/>
      <c r="D2127" s="30"/>
      <c r="E2127" s="30"/>
      <c r="F2127" s="30"/>
      <c r="G2127" s="43"/>
      <c r="H2127" s="43"/>
      <c r="I2127" s="43"/>
      <c r="J2127" s="43"/>
      <c r="K2127" s="43"/>
      <c r="L2127" s="43"/>
      <c r="M2127" s="43"/>
      <c r="N2127" s="30"/>
      <c r="O2127" s="30"/>
      <c r="P2127" s="30"/>
      <c r="Q2127" s="30"/>
      <c r="R2127" s="30"/>
      <c r="S2127" s="30"/>
      <c r="T2127" s="30"/>
    </row>
    <row r="2128" spans="3:20" x14ac:dyDescent="0.3">
      <c r="C2128" s="30"/>
      <c r="D2128" s="30"/>
      <c r="E2128" s="30"/>
      <c r="F2128" s="30"/>
      <c r="G2128" s="43"/>
      <c r="H2128" s="43"/>
      <c r="I2128" s="43"/>
      <c r="J2128" s="43"/>
      <c r="K2128" s="43"/>
      <c r="L2128" s="43"/>
      <c r="M2128" s="43"/>
      <c r="N2128" s="30"/>
      <c r="O2128" s="30"/>
      <c r="P2128" s="30"/>
      <c r="Q2128" s="30"/>
      <c r="R2128" s="30"/>
      <c r="S2128" s="30"/>
      <c r="T2128" s="30"/>
    </row>
    <row r="2129" spans="3:20" x14ac:dyDescent="0.3">
      <c r="C2129" s="30"/>
      <c r="D2129" s="30"/>
      <c r="E2129" s="30"/>
      <c r="F2129" s="30"/>
      <c r="G2129" s="43"/>
      <c r="H2129" s="43"/>
      <c r="I2129" s="43"/>
      <c r="J2129" s="43"/>
      <c r="K2129" s="43"/>
      <c r="L2129" s="43"/>
      <c r="M2129" s="43"/>
      <c r="N2129" s="30"/>
      <c r="O2129" s="30"/>
      <c r="P2129" s="30"/>
      <c r="Q2129" s="30"/>
      <c r="R2129" s="30"/>
      <c r="S2129" s="30"/>
      <c r="T2129" s="30"/>
    </row>
    <row r="2130" spans="3:20" x14ac:dyDescent="0.3">
      <c r="C2130" s="30"/>
      <c r="D2130" s="30"/>
      <c r="E2130" s="30"/>
      <c r="F2130" s="30"/>
      <c r="G2130" s="43"/>
      <c r="H2130" s="43"/>
      <c r="I2130" s="43"/>
      <c r="J2130" s="43"/>
      <c r="K2130" s="43"/>
      <c r="L2130" s="43"/>
      <c r="M2130" s="43"/>
      <c r="N2130" s="30"/>
      <c r="O2130" s="30"/>
      <c r="P2130" s="30"/>
      <c r="Q2130" s="30"/>
      <c r="R2130" s="30"/>
      <c r="S2130" s="30"/>
      <c r="T2130" s="30"/>
    </row>
    <row r="2131" spans="3:20" x14ac:dyDescent="0.3">
      <c r="C2131" s="30"/>
      <c r="D2131" s="30"/>
      <c r="E2131" s="30"/>
      <c r="F2131" s="30"/>
      <c r="G2131" s="43"/>
      <c r="H2131" s="43"/>
      <c r="I2131" s="43"/>
      <c r="J2131" s="43"/>
      <c r="K2131" s="43"/>
      <c r="L2131" s="43"/>
      <c r="M2131" s="43"/>
      <c r="N2131" s="30"/>
      <c r="O2131" s="30"/>
      <c r="P2131" s="30"/>
      <c r="Q2131" s="30"/>
      <c r="R2131" s="30"/>
      <c r="S2131" s="30"/>
      <c r="T2131" s="30"/>
    </row>
    <row r="2132" spans="3:20" x14ac:dyDescent="0.3">
      <c r="C2132" s="30"/>
      <c r="D2132" s="30"/>
      <c r="E2132" s="30"/>
      <c r="F2132" s="30"/>
      <c r="G2132" s="43"/>
      <c r="H2132" s="43"/>
      <c r="I2132" s="43"/>
      <c r="J2132" s="43"/>
      <c r="K2132" s="43"/>
      <c r="L2132" s="43"/>
      <c r="M2132" s="43"/>
      <c r="N2132" s="30"/>
      <c r="O2132" s="30"/>
      <c r="P2132" s="30"/>
      <c r="Q2132" s="30"/>
      <c r="R2132" s="30"/>
      <c r="S2132" s="30"/>
      <c r="T2132" s="30"/>
    </row>
    <row r="2133" spans="3:20" x14ac:dyDescent="0.3">
      <c r="C2133" s="30"/>
      <c r="D2133" s="30"/>
      <c r="E2133" s="30"/>
      <c r="F2133" s="30"/>
      <c r="G2133" s="43"/>
      <c r="H2133" s="43"/>
      <c r="I2133" s="43"/>
      <c r="J2133" s="43"/>
      <c r="K2133" s="43"/>
      <c r="L2133" s="43"/>
      <c r="M2133" s="43"/>
      <c r="N2133" s="30"/>
      <c r="O2133" s="30"/>
      <c r="P2133" s="30"/>
      <c r="Q2133" s="30"/>
      <c r="R2133" s="30"/>
      <c r="S2133" s="30"/>
      <c r="T2133" s="30"/>
    </row>
    <row r="2134" spans="3:20" x14ac:dyDescent="0.3">
      <c r="C2134" s="30"/>
      <c r="D2134" s="30"/>
      <c r="E2134" s="30"/>
      <c r="F2134" s="30"/>
      <c r="G2134" s="43"/>
      <c r="H2134" s="43"/>
      <c r="I2134" s="43"/>
      <c r="J2134" s="43"/>
      <c r="K2134" s="43"/>
      <c r="L2134" s="43"/>
      <c r="M2134" s="43"/>
      <c r="N2134" s="30"/>
      <c r="O2134" s="30"/>
      <c r="P2134" s="30"/>
      <c r="Q2134" s="30"/>
      <c r="R2134" s="30"/>
      <c r="S2134" s="30"/>
      <c r="T2134" s="30"/>
    </row>
    <row r="2135" spans="3:20" x14ac:dyDescent="0.3">
      <c r="C2135" s="30"/>
      <c r="D2135" s="30"/>
      <c r="E2135" s="30"/>
      <c r="F2135" s="30"/>
      <c r="G2135" s="43"/>
      <c r="H2135" s="43"/>
      <c r="I2135" s="43"/>
      <c r="J2135" s="43"/>
      <c r="K2135" s="43"/>
      <c r="L2135" s="43"/>
      <c r="M2135" s="43"/>
      <c r="N2135" s="30"/>
      <c r="O2135" s="30"/>
      <c r="P2135" s="30"/>
      <c r="Q2135" s="30"/>
      <c r="R2135" s="30"/>
      <c r="S2135" s="30"/>
      <c r="T2135" s="30"/>
    </row>
    <row r="2136" spans="3:20" x14ac:dyDescent="0.3">
      <c r="C2136" s="30"/>
      <c r="D2136" s="30"/>
      <c r="E2136" s="30"/>
      <c r="F2136" s="30"/>
      <c r="G2136" s="43"/>
      <c r="H2136" s="43"/>
      <c r="I2136" s="43"/>
      <c r="J2136" s="43"/>
      <c r="K2136" s="43"/>
      <c r="L2136" s="43"/>
      <c r="M2136" s="43"/>
      <c r="N2136" s="30"/>
      <c r="O2136" s="30"/>
      <c r="P2136" s="30"/>
      <c r="Q2136" s="30"/>
      <c r="R2136" s="30"/>
      <c r="S2136" s="30"/>
      <c r="T2136" s="30"/>
    </row>
    <row r="2137" spans="3:20" x14ac:dyDescent="0.3">
      <c r="C2137" s="30"/>
      <c r="D2137" s="30"/>
      <c r="E2137" s="30"/>
      <c r="F2137" s="30"/>
      <c r="G2137" s="43"/>
      <c r="H2137" s="43"/>
      <c r="I2137" s="43"/>
      <c r="J2137" s="43"/>
      <c r="K2137" s="43"/>
      <c r="L2137" s="43"/>
      <c r="M2137" s="43"/>
      <c r="N2137" s="30"/>
      <c r="O2137" s="30"/>
      <c r="P2137" s="30"/>
      <c r="Q2137" s="30"/>
      <c r="R2137" s="30"/>
      <c r="S2137" s="30"/>
      <c r="T2137" s="30"/>
    </row>
    <row r="2138" spans="3:20" x14ac:dyDescent="0.3">
      <c r="C2138" s="30"/>
      <c r="D2138" s="30"/>
      <c r="E2138" s="30"/>
      <c r="F2138" s="30"/>
      <c r="G2138" s="43"/>
      <c r="H2138" s="43"/>
      <c r="I2138" s="43"/>
      <c r="J2138" s="43"/>
      <c r="K2138" s="43"/>
      <c r="L2138" s="43"/>
      <c r="M2138" s="43"/>
      <c r="N2138" s="30"/>
      <c r="O2138" s="30"/>
      <c r="P2138" s="30"/>
      <c r="Q2138" s="30"/>
      <c r="R2138" s="30"/>
      <c r="S2138" s="30"/>
      <c r="T2138" s="30"/>
    </row>
    <row r="2139" spans="3:20" x14ac:dyDescent="0.3">
      <c r="C2139" s="30"/>
      <c r="D2139" s="30"/>
      <c r="E2139" s="30"/>
      <c r="F2139" s="30"/>
      <c r="G2139" s="43"/>
      <c r="H2139" s="43"/>
      <c r="I2139" s="43"/>
      <c r="J2139" s="43"/>
      <c r="K2139" s="43"/>
      <c r="L2139" s="43"/>
      <c r="M2139" s="43"/>
      <c r="N2139" s="30"/>
      <c r="O2139" s="30"/>
      <c r="P2139" s="30"/>
      <c r="Q2139" s="30"/>
      <c r="R2139" s="30"/>
      <c r="S2139" s="30"/>
      <c r="T2139" s="30"/>
    </row>
    <row r="2140" spans="3:20" x14ac:dyDescent="0.3">
      <c r="C2140" s="30"/>
      <c r="D2140" s="30"/>
      <c r="E2140" s="30"/>
      <c r="F2140" s="30"/>
      <c r="G2140" s="43"/>
      <c r="H2140" s="43"/>
      <c r="I2140" s="43"/>
      <c r="J2140" s="43"/>
      <c r="K2140" s="43"/>
      <c r="L2140" s="43"/>
      <c r="M2140" s="43"/>
      <c r="N2140" s="30"/>
      <c r="O2140" s="30"/>
      <c r="P2140" s="30"/>
      <c r="Q2140" s="30"/>
      <c r="R2140" s="30"/>
      <c r="S2140" s="30"/>
      <c r="T2140" s="30"/>
    </row>
    <row r="2141" spans="3:20" x14ac:dyDescent="0.3">
      <c r="C2141" s="30"/>
      <c r="D2141" s="30"/>
      <c r="E2141" s="30"/>
      <c r="F2141" s="30"/>
      <c r="G2141" s="43"/>
      <c r="H2141" s="43"/>
      <c r="I2141" s="43"/>
      <c r="J2141" s="43"/>
      <c r="K2141" s="43"/>
      <c r="L2141" s="43"/>
      <c r="M2141" s="43"/>
      <c r="N2141" s="30"/>
      <c r="O2141" s="30"/>
      <c r="P2141" s="30"/>
      <c r="Q2141" s="30"/>
      <c r="R2141" s="30"/>
      <c r="S2141" s="30"/>
      <c r="T2141" s="30"/>
    </row>
    <row r="2142" spans="3:20" x14ac:dyDescent="0.3">
      <c r="C2142" s="30"/>
      <c r="D2142" s="30"/>
      <c r="E2142" s="30"/>
      <c r="F2142" s="30"/>
      <c r="G2142" s="43"/>
      <c r="H2142" s="43"/>
      <c r="I2142" s="43"/>
      <c r="J2142" s="43"/>
      <c r="K2142" s="43"/>
      <c r="L2142" s="43"/>
      <c r="M2142" s="43"/>
      <c r="N2142" s="30"/>
      <c r="O2142" s="30"/>
      <c r="P2142" s="30"/>
      <c r="Q2142" s="30"/>
      <c r="R2142" s="30"/>
      <c r="S2142" s="30"/>
      <c r="T2142" s="30"/>
    </row>
    <row r="2143" spans="3:20" x14ac:dyDescent="0.3">
      <c r="C2143" s="30"/>
      <c r="D2143" s="30"/>
      <c r="E2143" s="30"/>
      <c r="F2143" s="30"/>
      <c r="G2143" s="43"/>
      <c r="H2143" s="43"/>
      <c r="I2143" s="43"/>
      <c r="J2143" s="43"/>
      <c r="K2143" s="43"/>
      <c r="L2143" s="43"/>
      <c r="M2143" s="43"/>
      <c r="N2143" s="30"/>
      <c r="O2143" s="30"/>
      <c r="P2143" s="30"/>
      <c r="Q2143" s="30"/>
      <c r="R2143" s="30"/>
      <c r="S2143" s="30"/>
      <c r="T2143" s="30"/>
    </row>
    <row r="2144" spans="3:20" x14ac:dyDescent="0.3">
      <c r="C2144" s="30"/>
      <c r="D2144" s="30"/>
      <c r="E2144" s="30"/>
      <c r="F2144" s="30"/>
      <c r="G2144" s="43"/>
      <c r="H2144" s="43"/>
      <c r="I2144" s="43"/>
      <c r="J2144" s="43"/>
      <c r="K2144" s="43"/>
      <c r="L2144" s="43"/>
      <c r="M2144" s="43"/>
      <c r="N2144" s="30"/>
      <c r="O2144" s="30"/>
      <c r="P2144" s="30"/>
      <c r="Q2144" s="30"/>
      <c r="R2144" s="30"/>
      <c r="S2144" s="30"/>
      <c r="T2144" s="30"/>
    </row>
    <row r="2145" spans="3:20" x14ac:dyDescent="0.3">
      <c r="C2145" s="30"/>
      <c r="D2145" s="30"/>
      <c r="E2145" s="30"/>
      <c r="F2145" s="30"/>
      <c r="G2145" s="43"/>
      <c r="H2145" s="43"/>
      <c r="I2145" s="43"/>
      <c r="J2145" s="43"/>
      <c r="K2145" s="43"/>
      <c r="L2145" s="43"/>
      <c r="M2145" s="43"/>
      <c r="N2145" s="30"/>
      <c r="O2145" s="30"/>
      <c r="P2145" s="30"/>
      <c r="Q2145" s="30"/>
      <c r="R2145" s="30"/>
      <c r="S2145" s="30"/>
      <c r="T2145" s="30"/>
    </row>
    <row r="2146" spans="3:20" x14ac:dyDescent="0.3">
      <c r="C2146" s="30"/>
      <c r="D2146" s="30"/>
      <c r="E2146" s="30"/>
      <c r="F2146" s="30"/>
      <c r="G2146" s="43"/>
      <c r="H2146" s="43"/>
      <c r="I2146" s="43"/>
      <c r="J2146" s="43"/>
      <c r="K2146" s="43"/>
      <c r="L2146" s="43"/>
      <c r="M2146" s="43"/>
      <c r="N2146" s="30"/>
      <c r="O2146" s="30"/>
      <c r="P2146" s="30"/>
      <c r="Q2146" s="30"/>
      <c r="R2146" s="30"/>
      <c r="S2146" s="30"/>
      <c r="T2146" s="30"/>
    </row>
    <row r="2147" spans="3:20" x14ac:dyDescent="0.3">
      <c r="C2147" s="30"/>
      <c r="D2147" s="30"/>
      <c r="E2147" s="30"/>
      <c r="F2147" s="30"/>
      <c r="G2147" s="43"/>
      <c r="H2147" s="43"/>
      <c r="I2147" s="43"/>
      <c r="J2147" s="43"/>
      <c r="K2147" s="43"/>
      <c r="L2147" s="43"/>
      <c r="M2147" s="43"/>
      <c r="N2147" s="30"/>
      <c r="O2147" s="30"/>
      <c r="P2147" s="30"/>
      <c r="Q2147" s="30"/>
      <c r="R2147" s="30"/>
      <c r="S2147" s="30"/>
      <c r="T2147" s="30"/>
    </row>
    <row r="2148" spans="3:20" x14ac:dyDescent="0.3">
      <c r="C2148" s="30"/>
      <c r="D2148" s="30"/>
      <c r="E2148" s="30"/>
      <c r="F2148" s="30"/>
      <c r="G2148" s="43"/>
      <c r="H2148" s="43"/>
      <c r="I2148" s="43"/>
      <c r="J2148" s="43"/>
      <c r="K2148" s="43"/>
      <c r="L2148" s="43"/>
      <c r="M2148" s="43"/>
      <c r="N2148" s="30"/>
      <c r="O2148" s="30"/>
      <c r="P2148" s="30"/>
      <c r="Q2148" s="30"/>
      <c r="R2148" s="30"/>
      <c r="S2148" s="30"/>
      <c r="T2148" s="30"/>
    </row>
    <row r="2149" spans="3:20" x14ac:dyDescent="0.3">
      <c r="C2149" s="30"/>
      <c r="D2149" s="30"/>
      <c r="E2149" s="30"/>
      <c r="F2149" s="30"/>
      <c r="G2149" s="43"/>
      <c r="H2149" s="43"/>
      <c r="I2149" s="43"/>
      <c r="J2149" s="43"/>
      <c r="K2149" s="43"/>
      <c r="L2149" s="43"/>
      <c r="M2149" s="43"/>
      <c r="N2149" s="30"/>
      <c r="O2149" s="30"/>
      <c r="P2149" s="30"/>
      <c r="Q2149" s="30"/>
      <c r="R2149" s="30"/>
      <c r="S2149" s="30"/>
      <c r="T2149" s="30"/>
    </row>
    <row r="2150" spans="3:20" x14ac:dyDescent="0.3">
      <c r="C2150" s="30"/>
      <c r="D2150" s="30"/>
      <c r="E2150" s="30"/>
      <c r="F2150" s="30"/>
      <c r="G2150" s="43"/>
      <c r="H2150" s="43"/>
      <c r="I2150" s="43"/>
      <c r="J2150" s="43"/>
      <c r="K2150" s="43"/>
      <c r="L2150" s="43"/>
      <c r="M2150" s="43"/>
      <c r="N2150" s="30"/>
      <c r="O2150" s="30"/>
      <c r="P2150" s="30"/>
      <c r="Q2150" s="30"/>
      <c r="R2150" s="30"/>
      <c r="S2150" s="30"/>
      <c r="T2150" s="30"/>
    </row>
    <row r="2151" spans="3:20" x14ac:dyDescent="0.3">
      <c r="C2151" s="30"/>
      <c r="D2151" s="30"/>
      <c r="E2151" s="30"/>
      <c r="F2151" s="30"/>
      <c r="G2151" s="43"/>
      <c r="H2151" s="43"/>
      <c r="I2151" s="43"/>
      <c r="J2151" s="43"/>
      <c r="K2151" s="43"/>
      <c r="L2151" s="43"/>
      <c r="M2151" s="43"/>
      <c r="N2151" s="30"/>
      <c r="O2151" s="30"/>
      <c r="P2151" s="30"/>
      <c r="Q2151" s="30"/>
      <c r="R2151" s="30"/>
      <c r="S2151" s="30"/>
      <c r="T2151" s="30"/>
    </row>
    <row r="2152" spans="3:20" x14ac:dyDescent="0.3">
      <c r="C2152" s="30"/>
      <c r="D2152" s="30"/>
      <c r="E2152" s="30"/>
      <c r="F2152" s="30"/>
      <c r="G2152" s="43"/>
      <c r="H2152" s="43"/>
      <c r="I2152" s="43"/>
      <c r="J2152" s="43"/>
      <c r="K2152" s="43"/>
      <c r="L2152" s="43"/>
      <c r="M2152" s="43"/>
      <c r="N2152" s="30"/>
      <c r="O2152" s="30"/>
      <c r="P2152" s="30"/>
      <c r="Q2152" s="30"/>
      <c r="R2152" s="30"/>
      <c r="S2152" s="30"/>
      <c r="T2152" s="30"/>
    </row>
    <row r="2153" spans="3:20" x14ac:dyDescent="0.3">
      <c r="C2153" s="30"/>
      <c r="D2153" s="30"/>
      <c r="E2153" s="30"/>
      <c r="F2153" s="30"/>
      <c r="G2153" s="43"/>
      <c r="H2153" s="43"/>
      <c r="I2153" s="43"/>
      <c r="J2153" s="43"/>
      <c r="K2153" s="43"/>
      <c r="L2153" s="43"/>
      <c r="M2153" s="43"/>
      <c r="N2153" s="30"/>
      <c r="O2153" s="30"/>
      <c r="P2153" s="30"/>
      <c r="Q2153" s="30"/>
      <c r="R2153" s="30"/>
      <c r="S2153" s="30"/>
      <c r="T2153" s="30"/>
    </row>
    <row r="2154" spans="3:20" x14ac:dyDescent="0.3">
      <c r="C2154" s="30"/>
      <c r="D2154" s="30"/>
      <c r="E2154" s="30"/>
      <c r="F2154" s="30"/>
      <c r="G2154" s="43"/>
      <c r="H2154" s="43"/>
      <c r="I2154" s="43"/>
      <c r="J2154" s="43"/>
      <c r="K2154" s="43"/>
      <c r="L2154" s="43"/>
      <c r="M2154" s="43"/>
      <c r="N2154" s="30"/>
      <c r="O2154" s="30"/>
      <c r="P2154" s="30"/>
      <c r="Q2154" s="30"/>
      <c r="R2154" s="30"/>
      <c r="S2154" s="30"/>
      <c r="T2154" s="30"/>
    </row>
    <row r="2155" spans="3:20" x14ac:dyDescent="0.3">
      <c r="C2155" s="30"/>
      <c r="D2155" s="30"/>
      <c r="E2155" s="30"/>
      <c r="F2155" s="30"/>
      <c r="G2155" s="43"/>
      <c r="H2155" s="43"/>
      <c r="I2155" s="43"/>
      <c r="J2155" s="43"/>
      <c r="K2155" s="43"/>
      <c r="L2155" s="43"/>
      <c r="M2155" s="43"/>
      <c r="N2155" s="30"/>
      <c r="O2155" s="30"/>
      <c r="P2155" s="30"/>
      <c r="Q2155" s="30"/>
      <c r="R2155" s="30"/>
      <c r="S2155" s="30"/>
      <c r="T2155" s="30"/>
    </row>
    <row r="2156" spans="3:20" x14ac:dyDescent="0.3">
      <c r="C2156" s="30"/>
      <c r="D2156" s="30"/>
      <c r="E2156" s="30"/>
      <c r="F2156" s="30"/>
      <c r="G2156" s="43"/>
      <c r="H2156" s="43"/>
      <c r="I2156" s="43"/>
      <c r="J2156" s="43"/>
      <c r="K2156" s="43"/>
      <c r="L2156" s="43"/>
      <c r="M2156" s="43"/>
      <c r="N2156" s="30"/>
      <c r="O2156" s="30"/>
      <c r="P2156" s="30"/>
      <c r="Q2156" s="30"/>
      <c r="R2156" s="30"/>
      <c r="S2156" s="30"/>
      <c r="T2156" s="30"/>
    </row>
    <row r="2157" spans="3:20" x14ac:dyDescent="0.3">
      <c r="C2157" s="30"/>
      <c r="D2157" s="30"/>
      <c r="E2157" s="30"/>
      <c r="F2157" s="30"/>
      <c r="G2157" s="43"/>
      <c r="H2157" s="43"/>
      <c r="I2157" s="43"/>
      <c r="J2157" s="43"/>
      <c r="K2157" s="43"/>
      <c r="L2157" s="43"/>
      <c r="M2157" s="43"/>
      <c r="N2157" s="30"/>
      <c r="O2157" s="30"/>
      <c r="P2157" s="30"/>
      <c r="Q2157" s="30"/>
      <c r="R2157" s="30"/>
      <c r="S2157" s="30"/>
      <c r="T2157" s="30"/>
    </row>
    <row r="2158" spans="3:20" x14ac:dyDescent="0.3">
      <c r="C2158" s="30"/>
      <c r="D2158" s="30"/>
      <c r="E2158" s="30"/>
      <c r="F2158" s="30"/>
      <c r="G2158" s="43"/>
      <c r="H2158" s="43"/>
      <c r="I2158" s="43"/>
      <c r="J2158" s="43"/>
      <c r="K2158" s="43"/>
      <c r="L2158" s="43"/>
      <c r="M2158" s="43"/>
      <c r="N2158" s="30"/>
      <c r="O2158" s="30"/>
      <c r="P2158" s="30"/>
      <c r="Q2158" s="30"/>
      <c r="R2158" s="30"/>
      <c r="S2158" s="30"/>
      <c r="T2158" s="30"/>
    </row>
    <row r="2159" spans="3:20" x14ac:dyDescent="0.3">
      <c r="C2159" s="30"/>
      <c r="D2159" s="30"/>
      <c r="E2159" s="30"/>
      <c r="F2159" s="30"/>
      <c r="G2159" s="43"/>
      <c r="H2159" s="43"/>
      <c r="I2159" s="43"/>
      <c r="J2159" s="43"/>
      <c r="K2159" s="43"/>
      <c r="L2159" s="43"/>
      <c r="M2159" s="43"/>
      <c r="N2159" s="30"/>
      <c r="O2159" s="30"/>
      <c r="P2159" s="30"/>
      <c r="Q2159" s="30"/>
      <c r="R2159" s="30"/>
      <c r="S2159" s="30"/>
      <c r="T2159" s="30"/>
    </row>
    <row r="2160" spans="3:20" x14ac:dyDescent="0.3">
      <c r="C2160" s="30"/>
      <c r="D2160" s="30"/>
      <c r="E2160" s="30"/>
      <c r="F2160" s="30"/>
      <c r="G2160" s="43"/>
      <c r="H2160" s="43"/>
      <c r="I2160" s="43"/>
      <c r="J2160" s="43"/>
      <c r="K2160" s="43"/>
      <c r="L2160" s="43"/>
      <c r="M2160" s="43"/>
      <c r="N2160" s="30"/>
      <c r="O2160" s="30"/>
      <c r="P2160" s="30"/>
      <c r="Q2160" s="30"/>
      <c r="R2160" s="30"/>
      <c r="S2160" s="30"/>
      <c r="T2160" s="30"/>
    </row>
    <row r="2161" spans="3:20" x14ac:dyDescent="0.3">
      <c r="C2161" s="30"/>
      <c r="D2161" s="30"/>
      <c r="E2161" s="30"/>
      <c r="F2161" s="30"/>
      <c r="G2161" s="43"/>
      <c r="H2161" s="43"/>
      <c r="I2161" s="43"/>
      <c r="J2161" s="43"/>
      <c r="K2161" s="43"/>
      <c r="L2161" s="43"/>
      <c r="M2161" s="43"/>
      <c r="N2161" s="30"/>
      <c r="O2161" s="30"/>
      <c r="P2161" s="30"/>
      <c r="Q2161" s="30"/>
      <c r="R2161" s="30"/>
      <c r="S2161" s="30"/>
      <c r="T2161" s="30"/>
    </row>
    <row r="2162" spans="3:20" x14ac:dyDescent="0.3">
      <c r="C2162" s="30"/>
      <c r="D2162" s="30"/>
      <c r="E2162" s="30"/>
      <c r="F2162" s="30"/>
      <c r="G2162" s="43"/>
      <c r="H2162" s="43"/>
      <c r="I2162" s="43"/>
      <c r="J2162" s="43"/>
      <c r="K2162" s="43"/>
      <c r="L2162" s="43"/>
      <c r="M2162" s="43"/>
      <c r="N2162" s="30"/>
      <c r="O2162" s="30"/>
      <c r="P2162" s="30"/>
      <c r="Q2162" s="30"/>
      <c r="R2162" s="30"/>
      <c r="S2162" s="30"/>
      <c r="T2162" s="30"/>
    </row>
    <row r="2163" spans="3:20" x14ac:dyDescent="0.3">
      <c r="C2163" s="30"/>
      <c r="D2163" s="30"/>
      <c r="E2163" s="30"/>
      <c r="F2163" s="30"/>
      <c r="G2163" s="43"/>
      <c r="H2163" s="43"/>
      <c r="I2163" s="43"/>
      <c r="J2163" s="43"/>
      <c r="K2163" s="43"/>
      <c r="L2163" s="43"/>
      <c r="M2163" s="43"/>
      <c r="N2163" s="30"/>
      <c r="O2163" s="30"/>
      <c r="P2163" s="30"/>
      <c r="Q2163" s="30"/>
      <c r="R2163" s="30"/>
      <c r="S2163" s="30"/>
      <c r="T2163" s="30"/>
    </row>
    <row r="2164" spans="3:20" x14ac:dyDescent="0.3">
      <c r="C2164" s="30"/>
      <c r="D2164" s="30"/>
      <c r="E2164" s="30"/>
      <c r="F2164" s="30"/>
      <c r="G2164" s="43"/>
      <c r="H2164" s="43"/>
      <c r="I2164" s="43"/>
      <c r="J2164" s="43"/>
      <c r="K2164" s="43"/>
      <c r="L2164" s="43"/>
      <c r="M2164" s="43"/>
      <c r="N2164" s="30"/>
      <c r="O2164" s="30"/>
      <c r="P2164" s="30"/>
      <c r="Q2164" s="30"/>
      <c r="R2164" s="30"/>
      <c r="S2164" s="30"/>
      <c r="T2164" s="30"/>
    </row>
    <row r="2165" spans="3:20" x14ac:dyDescent="0.3">
      <c r="C2165" s="30"/>
      <c r="D2165" s="30"/>
      <c r="E2165" s="30"/>
      <c r="F2165" s="30"/>
      <c r="G2165" s="43"/>
      <c r="H2165" s="43"/>
      <c r="I2165" s="43"/>
      <c r="J2165" s="43"/>
      <c r="K2165" s="43"/>
      <c r="L2165" s="43"/>
      <c r="M2165" s="43"/>
      <c r="N2165" s="30"/>
      <c r="O2165" s="30"/>
      <c r="P2165" s="30"/>
      <c r="Q2165" s="30"/>
      <c r="R2165" s="30"/>
      <c r="S2165" s="30"/>
      <c r="T2165" s="30"/>
    </row>
    <row r="2166" spans="3:20" x14ac:dyDescent="0.3">
      <c r="C2166" s="30"/>
      <c r="D2166" s="30"/>
      <c r="E2166" s="30"/>
      <c r="F2166" s="30"/>
      <c r="G2166" s="43"/>
      <c r="H2166" s="43"/>
      <c r="I2166" s="43"/>
      <c r="J2166" s="43"/>
      <c r="K2166" s="43"/>
      <c r="L2166" s="43"/>
      <c r="M2166" s="43"/>
      <c r="N2166" s="30"/>
      <c r="O2166" s="30"/>
      <c r="P2166" s="30"/>
      <c r="Q2166" s="30"/>
      <c r="R2166" s="30"/>
      <c r="S2166" s="30"/>
      <c r="T2166" s="30"/>
    </row>
    <row r="2167" spans="3:20" x14ac:dyDescent="0.3">
      <c r="C2167" s="30"/>
      <c r="D2167" s="30"/>
      <c r="E2167" s="30"/>
      <c r="F2167" s="30"/>
      <c r="G2167" s="43"/>
      <c r="H2167" s="43"/>
      <c r="I2167" s="43"/>
      <c r="J2167" s="43"/>
      <c r="K2167" s="43"/>
      <c r="L2167" s="43"/>
      <c r="M2167" s="43"/>
      <c r="N2167" s="30"/>
      <c r="O2167" s="30"/>
      <c r="P2167" s="30"/>
      <c r="Q2167" s="30"/>
      <c r="R2167" s="30"/>
      <c r="S2167" s="30"/>
      <c r="T2167" s="30"/>
    </row>
    <row r="2168" spans="3:20" x14ac:dyDescent="0.3">
      <c r="C2168" s="30"/>
      <c r="D2168" s="30"/>
      <c r="E2168" s="30"/>
      <c r="F2168" s="30"/>
      <c r="G2168" s="43"/>
      <c r="H2168" s="43"/>
      <c r="I2168" s="43"/>
      <c r="J2168" s="43"/>
      <c r="K2168" s="43"/>
      <c r="L2168" s="43"/>
      <c r="M2168" s="43"/>
      <c r="N2168" s="30"/>
      <c r="O2168" s="30"/>
      <c r="P2168" s="30"/>
      <c r="Q2168" s="30"/>
      <c r="R2168" s="30"/>
      <c r="S2168" s="30"/>
      <c r="T2168" s="30"/>
    </row>
    <row r="2169" spans="3:20" x14ac:dyDescent="0.3">
      <c r="C2169" s="30"/>
      <c r="D2169" s="30"/>
      <c r="E2169" s="30"/>
      <c r="F2169" s="30"/>
      <c r="G2169" s="43"/>
      <c r="H2169" s="43"/>
      <c r="I2169" s="43"/>
      <c r="J2169" s="43"/>
      <c r="K2169" s="43"/>
      <c r="L2169" s="43"/>
      <c r="M2169" s="43"/>
      <c r="N2169" s="30"/>
      <c r="O2169" s="30"/>
      <c r="P2169" s="30"/>
      <c r="Q2169" s="30"/>
      <c r="R2169" s="30"/>
      <c r="S2169" s="30"/>
      <c r="T2169" s="30"/>
    </row>
    <row r="2170" spans="3:20" x14ac:dyDescent="0.3">
      <c r="C2170" s="30"/>
      <c r="D2170" s="30"/>
      <c r="E2170" s="30"/>
      <c r="F2170" s="30"/>
      <c r="G2170" s="43"/>
      <c r="H2170" s="43"/>
      <c r="I2170" s="43"/>
      <c r="J2170" s="43"/>
      <c r="K2170" s="43"/>
      <c r="L2170" s="43"/>
      <c r="M2170" s="43"/>
      <c r="N2170" s="30"/>
      <c r="O2170" s="30"/>
      <c r="P2170" s="30"/>
      <c r="Q2170" s="30"/>
      <c r="R2170" s="30"/>
      <c r="S2170" s="30"/>
      <c r="T2170" s="30"/>
    </row>
    <row r="2171" spans="3:20" x14ac:dyDescent="0.3">
      <c r="C2171" s="30"/>
      <c r="D2171" s="30"/>
      <c r="E2171" s="30"/>
      <c r="F2171" s="30"/>
      <c r="G2171" s="43"/>
      <c r="H2171" s="43"/>
      <c r="I2171" s="43"/>
      <c r="J2171" s="43"/>
      <c r="K2171" s="43"/>
      <c r="L2171" s="43"/>
      <c r="M2171" s="43"/>
      <c r="N2171" s="30"/>
      <c r="O2171" s="30"/>
      <c r="P2171" s="30"/>
      <c r="Q2171" s="30"/>
      <c r="R2171" s="30"/>
      <c r="S2171" s="30"/>
      <c r="T2171" s="30"/>
    </row>
    <row r="2172" spans="3:20" x14ac:dyDescent="0.3">
      <c r="C2172" s="30"/>
      <c r="D2172" s="30"/>
      <c r="E2172" s="30"/>
      <c r="F2172" s="30"/>
      <c r="G2172" s="43"/>
      <c r="H2172" s="43"/>
      <c r="I2172" s="43"/>
      <c r="J2172" s="43"/>
      <c r="K2172" s="43"/>
      <c r="L2172" s="43"/>
      <c r="M2172" s="43"/>
      <c r="N2172" s="30"/>
      <c r="O2172" s="30"/>
      <c r="P2172" s="30"/>
      <c r="Q2172" s="30"/>
      <c r="R2172" s="30"/>
      <c r="S2172" s="30"/>
      <c r="T2172" s="30"/>
    </row>
    <row r="2173" spans="3:20" x14ac:dyDescent="0.3">
      <c r="C2173" s="30"/>
      <c r="D2173" s="30"/>
      <c r="E2173" s="30"/>
      <c r="F2173" s="30"/>
      <c r="G2173" s="43"/>
      <c r="H2173" s="43"/>
      <c r="I2173" s="43"/>
      <c r="J2173" s="43"/>
      <c r="K2173" s="43"/>
      <c r="L2173" s="43"/>
      <c r="M2173" s="43"/>
      <c r="N2173" s="30"/>
      <c r="O2173" s="30"/>
      <c r="P2173" s="30"/>
      <c r="Q2173" s="30"/>
      <c r="R2173" s="30"/>
      <c r="S2173" s="30"/>
      <c r="T2173" s="30"/>
    </row>
    <row r="2174" spans="3:20" x14ac:dyDescent="0.3">
      <c r="C2174" s="30"/>
      <c r="D2174" s="30"/>
      <c r="E2174" s="30"/>
      <c r="F2174" s="30"/>
      <c r="G2174" s="43"/>
      <c r="H2174" s="43"/>
      <c r="I2174" s="43"/>
      <c r="J2174" s="43"/>
      <c r="K2174" s="43"/>
      <c r="L2174" s="43"/>
      <c r="M2174" s="43"/>
      <c r="N2174" s="30"/>
      <c r="O2174" s="30"/>
      <c r="P2174" s="30"/>
      <c r="Q2174" s="30"/>
      <c r="R2174" s="30"/>
      <c r="S2174" s="30"/>
      <c r="T2174" s="30"/>
    </row>
    <row r="2175" spans="3:20" x14ac:dyDescent="0.3">
      <c r="C2175" s="30"/>
      <c r="D2175" s="30"/>
      <c r="E2175" s="30"/>
      <c r="F2175" s="30"/>
      <c r="G2175" s="43"/>
      <c r="H2175" s="43"/>
      <c r="I2175" s="43"/>
      <c r="J2175" s="43"/>
      <c r="K2175" s="43"/>
      <c r="L2175" s="43"/>
      <c r="M2175" s="43"/>
      <c r="N2175" s="30"/>
      <c r="O2175" s="30"/>
      <c r="P2175" s="30"/>
      <c r="Q2175" s="30"/>
      <c r="R2175" s="30"/>
      <c r="S2175" s="30"/>
      <c r="T2175" s="30"/>
    </row>
    <row r="2176" spans="3:20" x14ac:dyDescent="0.3">
      <c r="C2176" s="30"/>
      <c r="D2176" s="30"/>
      <c r="E2176" s="30"/>
      <c r="F2176" s="30"/>
      <c r="G2176" s="43"/>
      <c r="H2176" s="43"/>
      <c r="I2176" s="43"/>
      <c r="J2176" s="43"/>
      <c r="K2176" s="43"/>
      <c r="L2176" s="43"/>
      <c r="M2176" s="43"/>
      <c r="N2176" s="30"/>
      <c r="O2176" s="30"/>
      <c r="P2176" s="30"/>
      <c r="Q2176" s="30"/>
      <c r="R2176" s="30"/>
      <c r="S2176" s="30"/>
      <c r="T2176" s="30"/>
    </row>
    <row r="2177" spans="3:20" x14ac:dyDescent="0.3">
      <c r="C2177" s="30"/>
      <c r="D2177" s="30"/>
      <c r="E2177" s="30"/>
      <c r="F2177" s="30"/>
      <c r="G2177" s="43"/>
      <c r="H2177" s="43"/>
      <c r="I2177" s="43"/>
      <c r="J2177" s="43"/>
      <c r="K2177" s="43"/>
      <c r="L2177" s="43"/>
      <c r="M2177" s="43"/>
      <c r="N2177" s="30"/>
      <c r="O2177" s="30"/>
      <c r="P2177" s="30"/>
      <c r="Q2177" s="30"/>
      <c r="R2177" s="30"/>
      <c r="S2177" s="30"/>
      <c r="T2177" s="30"/>
    </row>
    <row r="2178" spans="3:20" x14ac:dyDescent="0.3">
      <c r="C2178" s="30"/>
      <c r="D2178" s="30"/>
      <c r="E2178" s="30"/>
      <c r="F2178" s="30"/>
      <c r="G2178" s="43"/>
      <c r="H2178" s="43"/>
      <c r="I2178" s="43"/>
      <c r="J2178" s="43"/>
      <c r="K2178" s="43"/>
      <c r="L2178" s="43"/>
      <c r="M2178" s="43"/>
      <c r="N2178" s="30"/>
      <c r="O2178" s="30"/>
      <c r="P2178" s="30"/>
      <c r="Q2178" s="30"/>
      <c r="R2178" s="30"/>
      <c r="S2178" s="30"/>
      <c r="T2178" s="30"/>
    </row>
    <row r="2179" spans="3:20" x14ac:dyDescent="0.3">
      <c r="C2179" s="30"/>
      <c r="D2179" s="30"/>
      <c r="E2179" s="30"/>
      <c r="F2179" s="30"/>
      <c r="G2179" s="43"/>
      <c r="H2179" s="43"/>
      <c r="I2179" s="43"/>
      <c r="J2179" s="43"/>
      <c r="K2179" s="43"/>
      <c r="L2179" s="43"/>
      <c r="M2179" s="43"/>
      <c r="N2179" s="30"/>
      <c r="O2179" s="30"/>
      <c r="P2179" s="30"/>
      <c r="Q2179" s="30"/>
      <c r="R2179" s="30"/>
      <c r="S2179" s="30"/>
      <c r="T2179" s="30"/>
    </row>
    <row r="2180" spans="3:20" x14ac:dyDescent="0.3">
      <c r="C2180" s="30"/>
      <c r="D2180" s="30"/>
      <c r="E2180" s="30"/>
      <c r="F2180" s="30"/>
      <c r="G2180" s="43"/>
      <c r="H2180" s="43"/>
      <c r="I2180" s="43"/>
      <c r="J2180" s="43"/>
      <c r="K2180" s="43"/>
      <c r="L2180" s="43"/>
      <c r="M2180" s="43"/>
      <c r="N2180" s="30"/>
      <c r="O2180" s="30"/>
      <c r="P2180" s="30"/>
      <c r="Q2180" s="30"/>
      <c r="R2180" s="30"/>
      <c r="S2180" s="30"/>
      <c r="T2180" s="30"/>
    </row>
    <row r="2181" spans="3:20" x14ac:dyDescent="0.3">
      <c r="C2181" s="30"/>
      <c r="D2181" s="30"/>
      <c r="E2181" s="30"/>
      <c r="F2181" s="30"/>
      <c r="G2181" s="43"/>
      <c r="H2181" s="43"/>
      <c r="I2181" s="43"/>
      <c r="J2181" s="43"/>
      <c r="K2181" s="43"/>
      <c r="L2181" s="43"/>
      <c r="M2181" s="43"/>
      <c r="N2181" s="30"/>
      <c r="O2181" s="30"/>
      <c r="P2181" s="30"/>
      <c r="Q2181" s="30"/>
      <c r="R2181" s="30"/>
      <c r="S2181" s="30"/>
      <c r="T2181" s="30"/>
    </row>
    <row r="2182" spans="3:20" x14ac:dyDescent="0.3">
      <c r="C2182" s="30"/>
      <c r="D2182" s="30"/>
      <c r="E2182" s="30"/>
      <c r="F2182" s="30"/>
      <c r="G2182" s="43"/>
      <c r="H2182" s="43"/>
      <c r="I2182" s="43"/>
      <c r="J2182" s="43"/>
      <c r="K2182" s="43"/>
      <c r="L2182" s="43"/>
      <c r="M2182" s="43"/>
      <c r="N2182" s="30"/>
      <c r="O2182" s="30"/>
      <c r="P2182" s="30"/>
      <c r="Q2182" s="30"/>
      <c r="R2182" s="30"/>
      <c r="S2182" s="30"/>
      <c r="T2182" s="30"/>
    </row>
    <row r="2183" spans="3:20" x14ac:dyDescent="0.3">
      <c r="C2183" s="30"/>
      <c r="D2183" s="30"/>
      <c r="E2183" s="30"/>
      <c r="F2183" s="30"/>
      <c r="G2183" s="43"/>
      <c r="H2183" s="43"/>
      <c r="I2183" s="43"/>
      <c r="J2183" s="43"/>
      <c r="K2183" s="43"/>
      <c r="L2183" s="43"/>
      <c r="M2183" s="43"/>
      <c r="N2183" s="30"/>
      <c r="O2183" s="30"/>
      <c r="P2183" s="30"/>
      <c r="Q2183" s="30"/>
      <c r="R2183" s="30"/>
      <c r="S2183" s="30"/>
      <c r="T2183" s="30"/>
    </row>
    <row r="2184" spans="3:20" x14ac:dyDescent="0.3">
      <c r="C2184" s="30"/>
      <c r="D2184" s="30"/>
      <c r="E2184" s="30"/>
      <c r="F2184" s="30"/>
      <c r="G2184" s="43"/>
      <c r="H2184" s="43"/>
      <c r="I2184" s="43"/>
      <c r="J2184" s="43"/>
      <c r="K2184" s="43"/>
      <c r="L2184" s="43"/>
      <c r="M2184" s="43"/>
      <c r="N2184" s="30"/>
      <c r="O2184" s="30"/>
      <c r="P2184" s="30"/>
      <c r="Q2184" s="30"/>
      <c r="R2184" s="30"/>
      <c r="S2184" s="30"/>
      <c r="T2184" s="30"/>
    </row>
    <row r="2185" spans="3:20" x14ac:dyDescent="0.3">
      <c r="C2185" s="30"/>
      <c r="D2185" s="30"/>
      <c r="E2185" s="30"/>
      <c r="F2185" s="30"/>
      <c r="G2185" s="43"/>
      <c r="H2185" s="43"/>
      <c r="I2185" s="43"/>
      <c r="J2185" s="43"/>
      <c r="K2185" s="43"/>
      <c r="L2185" s="43"/>
      <c r="M2185" s="43"/>
      <c r="N2185" s="30"/>
      <c r="O2185" s="30"/>
      <c r="P2185" s="30"/>
      <c r="Q2185" s="30"/>
      <c r="R2185" s="30"/>
      <c r="S2185" s="30"/>
      <c r="T2185" s="30"/>
    </row>
    <row r="2186" spans="3:20" x14ac:dyDescent="0.3">
      <c r="C2186" s="30"/>
      <c r="D2186" s="30"/>
      <c r="E2186" s="30"/>
      <c r="F2186" s="30"/>
      <c r="G2186" s="43"/>
      <c r="H2186" s="43"/>
      <c r="I2186" s="43"/>
      <c r="J2186" s="43"/>
      <c r="K2186" s="43"/>
      <c r="L2186" s="43"/>
      <c r="M2186" s="43"/>
      <c r="N2186" s="30"/>
      <c r="O2186" s="30"/>
      <c r="P2186" s="30"/>
      <c r="Q2186" s="30"/>
      <c r="R2186" s="30"/>
      <c r="S2186" s="30"/>
      <c r="T2186" s="30"/>
    </row>
    <row r="2187" spans="3:20" x14ac:dyDescent="0.3">
      <c r="C2187" s="30"/>
      <c r="D2187" s="30"/>
      <c r="E2187" s="30"/>
      <c r="F2187" s="30"/>
      <c r="G2187" s="43"/>
      <c r="H2187" s="43"/>
      <c r="I2187" s="43"/>
      <c r="J2187" s="43"/>
      <c r="K2187" s="43"/>
      <c r="L2187" s="43"/>
      <c r="M2187" s="43"/>
      <c r="N2187" s="30"/>
      <c r="O2187" s="30"/>
      <c r="P2187" s="30"/>
      <c r="Q2187" s="30"/>
      <c r="R2187" s="30"/>
      <c r="S2187" s="30"/>
      <c r="T2187" s="30"/>
    </row>
    <row r="2188" spans="3:20" x14ac:dyDescent="0.3">
      <c r="C2188" s="30"/>
      <c r="D2188" s="30"/>
      <c r="E2188" s="30"/>
      <c r="F2188" s="30"/>
      <c r="G2188" s="43"/>
      <c r="H2188" s="43"/>
      <c r="I2188" s="43"/>
      <c r="J2188" s="43"/>
      <c r="K2188" s="43"/>
      <c r="L2188" s="43"/>
      <c r="M2188" s="43"/>
      <c r="N2188" s="30"/>
      <c r="O2188" s="30"/>
      <c r="P2188" s="30"/>
      <c r="Q2188" s="30"/>
      <c r="R2188" s="30"/>
      <c r="S2188" s="30"/>
      <c r="T2188" s="30"/>
    </row>
    <row r="2189" spans="3:20" x14ac:dyDescent="0.3">
      <c r="C2189" s="30"/>
      <c r="D2189" s="30"/>
      <c r="E2189" s="30"/>
      <c r="F2189" s="30"/>
      <c r="G2189" s="43"/>
      <c r="H2189" s="43"/>
      <c r="I2189" s="43"/>
      <c r="J2189" s="43"/>
      <c r="K2189" s="43"/>
      <c r="L2189" s="43"/>
      <c r="M2189" s="43"/>
      <c r="N2189" s="30"/>
      <c r="O2189" s="30"/>
      <c r="P2189" s="30"/>
      <c r="Q2189" s="30"/>
      <c r="R2189" s="30"/>
      <c r="S2189" s="30"/>
      <c r="T2189" s="30"/>
    </row>
    <row r="2190" spans="3:20" x14ac:dyDescent="0.3">
      <c r="C2190" s="30"/>
      <c r="D2190" s="30"/>
      <c r="E2190" s="30"/>
      <c r="F2190" s="30"/>
      <c r="G2190" s="43"/>
      <c r="H2190" s="43"/>
      <c r="I2190" s="43"/>
      <c r="J2190" s="43"/>
      <c r="K2190" s="43"/>
      <c r="L2190" s="43"/>
      <c r="M2190" s="43"/>
      <c r="N2190" s="30"/>
      <c r="O2190" s="30"/>
      <c r="P2190" s="30"/>
      <c r="Q2190" s="30"/>
      <c r="R2190" s="30"/>
      <c r="S2190" s="30"/>
      <c r="T2190" s="30"/>
    </row>
    <row r="2191" spans="3:20" x14ac:dyDescent="0.3">
      <c r="C2191" s="30"/>
      <c r="D2191" s="30"/>
      <c r="E2191" s="30"/>
      <c r="F2191" s="30"/>
      <c r="G2191" s="43"/>
      <c r="H2191" s="43"/>
      <c r="I2191" s="43"/>
      <c r="J2191" s="43"/>
      <c r="K2191" s="43"/>
      <c r="L2191" s="43"/>
      <c r="M2191" s="43"/>
      <c r="N2191" s="30"/>
      <c r="O2191" s="30"/>
      <c r="P2191" s="30"/>
      <c r="Q2191" s="30"/>
      <c r="R2191" s="30"/>
      <c r="S2191" s="30"/>
      <c r="T2191" s="30"/>
    </row>
    <row r="2192" spans="3:20" x14ac:dyDescent="0.3">
      <c r="C2192" s="30"/>
      <c r="D2192" s="30"/>
      <c r="E2192" s="30"/>
      <c r="F2192" s="30"/>
      <c r="G2192" s="43"/>
      <c r="H2192" s="43"/>
      <c r="I2192" s="43"/>
      <c r="J2192" s="43"/>
      <c r="K2192" s="43"/>
      <c r="L2192" s="43"/>
      <c r="M2192" s="43"/>
      <c r="N2192" s="30"/>
      <c r="O2192" s="30"/>
      <c r="P2192" s="30"/>
      <c r="Q2192" s="30"/>
      <c r="R2192" s="30"/>
      <c r="S2192" s="30"/>
      <c r="T2192" s="30"/>
    </row>
    <row r="2193" spans="3:20" x14ac:dyDescent="0.3">
      <c r="C2193" s="30"/>
      <c r="D2193" s="30"/>
      <c r="E2193" s="30"/>
      <c r="F2193" s="30"/>
      <c r="G2193" s="43"/>
      <c r="H2193" s="43"/>
      <c r="I2193" s="43"/>
      <c r="J2193" s="43"/>
      <c r="K2193" s="43"/>
      <c r="L2193" s="43"/>
      <c r="M2193" s="43"/>
      <c r="N2193" s="30"/>
      <c r="O2193" s="30"/>
      <c r="P2193" s="30"/>
      <c r="Q2193" s="30"/>
      <c r="R2193" s="30"/>
      <c r="S2193" s="30"/>
      <c r="T2193" s="30"/>
    </row>
    <row r="2194" spans="3:20" x14ac:dyDescent="0.3">
      <c r="C2194" s="30"/>
      <c r="D2194" s="30"/>
      <c r="E2194" s="30"/>
      <c r="F2194" s="30"/>
      <c r="G2194" s="43"/>
      <c r="H2194" s="43"/>
      <c r="I2194" s="43"/>
      <c r="J2194" s="43"/>
      <c r="K2194" s="43"/>
      <c r="L2194" s="43"/>
      <c r="M2194" s="43"/>
      <c r="N2194" s="30"/>
      <c r="O2194" s="30"/>
      <c r="P2194" s="30"/>
      <c r="Q2194" s="30"/>
      <c r="R2194" s="30"/>
      <c r="S2194" s="30"/>
      <c r="T2194" s="30"/>
    </row>
    <row r="2195" spans="3:20" x14ac:dyDescent="0.3">
      <c r="C2195" s="30"/>
      <c r="D2195" s="30"/>
      <c r="E2195" s="30"/>
      <c r="F2195" s="30"/>
      <c r="G2195" s="43"/>
      <c r="H2195" s="43"/>
      <c r="I2195" s="43"/>
      <c r="J2195" s="43"/>
      <c r="K2195" s="43"/>
      <c r="L2195" s="43"/>
      <c r="M2195" s="43"/>
      <c r="N2195" s="30"/>
      <c r="O2195" s="30"/>
      <c r="P2195" s="30"/>
      <c r="Q2195" s="30"/>
      <c r="R2195" s="30"/>
      <c r="S2195" s="30"/>
      <c r="T2195" s="30"/>
    </row>
    <row r="2196" spans="3:20" x14ac:dyDescent="0.3">
      <c r="C2196" s="30"/>
      <c r="D2196" s="30"/>
      <c r="E2196" s="30"/>
      <c r="F2196" s="30"/>
      <c r="G2196" s="43"/>
      <c r="H2196" s="43"/>
      <c r="I2196" s="43"/>
      <c r="J2196" s="43"/>
      <c r="K2196" s="43"/>
      <c r="L2196" s="43"/>
      <c r="M2196" s="43"/>
      <c r="N2196" s="30"/>
      <c r="O2196" s="30"/>
      <c r="P2196" s="30"/>
      <c r="Q2196" s="30"/>
      <c r="R2196" s="30"/>
      <c r="S2196" s="30"/>
      <c r="T2196" s="30"/>
    </row>
    <row r="2197" spans="3:20" x14ac:dyDescent="0.3">
      <c r="C2197" s="30"/>
      <c r="D2197" s="30"/>
      <c r="E2197" s="30"/>
      <c r="F2197" s="30"/>
      <c r="G2197" s="43"/>
      <c r="H2197" s="43"/>
      <c r="I2197" s="43"/>
      <c r="J2197" s="43"/>
      <c r="K2197" s="43"/>
      <c r="L2197" s="43"/>
      <c r="M2197" s="43"/>
      <c r="N2197" s="30"/>
      <c r="O2197" s="30"/>
      <c r="P2197" s="30"/>
      <c r="Q2197" s="30"/>
      <c r="R2197" s="30"/>
      <c r="S2197" s="30"/>
      <c r="T2197" s="30"/>
    </row>
    <row r="2198" spans="3:20" x14ac:dyDescent="0.3">
      <c r="C2198" s="30"/>
      <c r="D2198" s="30"/>
      <c r="E2198" s="30"/>
      <c r="F2198" s="30"/>
      <c r="G2198" s="43"/>
      <c r="H2198" s="43"/>
      <c r="I2198" s="43"/>
      <c r="J2198" s="43"/>
      <c r="K2198" s="43"/>
      <c r="L2198" s="43"/>
      <c r="M2198" s="43"/>
      <c r="N2198" s="30"/>
      <c r="O2198" s="30"/>
      <c r="P2198" s="30"/>
      <c r="Q2198" s="30"/>
      <c r="R2198" s="30"/>
      <c r="S2198" s="30"/>
      <c r="T2198" s="30"/>
    </row>
    <row r="2199" spans="3:20" x14ac:dyDescent="0.3">
      <c r="C2199" s="30"/>
      <c r="D2199" s="30"/>
      <c r="E2199" s="30"/>
      <c r="F2199" s="30"/>
      <c r="G2199" s="43"/>
      <c r="H2199" s="43"/>
      <c r="I2199" s="43"/>
      <c r="J2199" s="43"/>
      <c r="K2199" s="43"/>
      <c r="L2199" s="43"/>
      <c r="M2199" s="43"/>
      <c r="N2199" s="30"/>
      <c r="O2199" s="30"/>
      <c r="P2199" s="30"/>
      <c r="Q2199" s="30"/>
      <c r="R2199" s="30"/>
      <c r="S2199" s="30"/>
      <c r="T2199" s="30"/>
    </row>
    <row r="2200" spans="3:20" x14ac:dyDescent="0.3">
      <c r="C2200" s="30"/>
      <c r="D2200" s="30"/>
      <c r="E2200" s="30"/>
      <c r="F2200" s="30"/>
      <c r="G2200" s="43"/>
      <c r="H2200" s="43"/>
      <c r="I2200" s="43"/>
      <c r="J2200" s="43"/>
      <c r="K2200" s="43"/>
      <c r="L2200" s="43"/>
      <c r="M2200" s="43"/>
      <c r="N2200" s="30"/>
      <c r="O2200" s="30"/>
      <c r="P2200" s="30"/>
      <c r="Q2200" s="30"/>
      <c r="R2200" s="30"/>
      <c r="S2200" s="30"/>
      <c r="T2200" s="30"/>
    </row>
    <row r="2201" spans="3:20" x14ac:dyDescent="0.3">
      <c r="C2201" s="30"/>
      <c r="D2201" s="30"/>
      <c r="E2201" s="30"/>
      <c r="F2201" s="30"/>
      <c r="G2201" s="43"/>
      <c r="H2201" s="43"/>
      <c r="I2201" s="43"/>
      <c r="J2201" s="43"/>
      <c r="K2201" s="43"/>
      <c r="L2201" s="43"/>
      <c r="M2201" s="43"/>
      <c r="N2201" s="30"/>
      <c r="O2201" s="30"/>
      <c r="P2201" s="30"/>
      <c r="Q2201" s="30"/>
      <c r="R2201" s="30"/>
      <c r="S2201" s="30"/>
      <c r="T2201" s="30"/>
    </row>
    <row r="2202" spans="3:20" x14ac:dyDescent="0.3">
      <c r="C2202" s="30"/>
      <c r="D2202" s="30"/>
      <c r="E2202" s="30"/>
      <c r="F2202" s="30"/>
      <c r="G2202" s="43"/>
      <c r="H2202" s="43"/>
      <c r="I2202" s="43"/>
      <c r="J2202" s="43"/>
      <c r="K2202" s="43"/>
      <c r="L2202" s="43"/>
      <c r="M2202" s="43"/>
      <c r="N2202" s="30"/>
      <c r="O2202" s="30"/>
      <c r="P2202" s="30"/>
      <c r="Q2202" s="30"/>
      <c r="R2202" s="30"/>
      <c r="S2202" s="30"/>
      <c r="T2202" s="30"/>
    </row>
    <row r="2203" spans="3:20" x14ac:dyDescent="0.3">
      <c r="C2203" s="30"/>
      <c r="D2203" s="30"/>
      <c r="E2203" s="30"/>
      <c r="F2203" s="30"/>
      <c r="G2203" s="43"/>
      <c r="H2203" s="43"/>
      <c r="I2203" s="43"/>
      <c r="J2203" s="43"/>
      <c r="K2203" s="43"/>
      <c r="L2203" s="43"/>
      <c r="M2203" s="43"/>
      <c r="N2203" s="30"/>
      <c r="O2203" s="30"/>
      <c r="P2203" s="30"/>
      <c r="Q2203" s="30"/>
      <c r="R2203" s="30"/>
      <c r="S2203" s="30"/>
      <c r="T2203" s="30"/>
    </row>
    <row r="2204" spans="3:20" x14ac:dyDescent="0.3">
      <c r="C2204" s="30"/>
      <c r="D2204" s="30"/>
      <c r="E2204" s="30"/>
      <c r="F2204" s="30"/>
      <c r="G2204" s="43"/>
      <c r="H2204" s="43"/>
      <c r="I2204" s="43"/>
      <c r="J2204" s="43"/>
      <c r="K2204" s="43"/>
      <c r="L2204" s="43"/>
      <c r="M2204" s="43"/>
      <c r="N2204" s="30"/>
      <c r="O2204" s="30"/>
      <c r="P2204" s="30"/>
      <c r="Q2204" s="30"/>
      <c r="R2204" s="30"/>
      <c r="S2204" s="30"/>
      <c r="T2204" s="30"/>
    </row>
    <row r="2205" spans="3:20" x14ac:dyDescent="0.3">
      <c r="C2205" s="30"/>
      <c r="D2205" s="30"/>
      <c r="E2205" s="30"/>
      <c r="F2205" s="30"/>
      <c r="G2205" s="43"/>
      <c r="H2205" s="43"/>
      <c r="I2205" s="43"/>
      <c r="J2205" s="43"/>
      <c r="K2205" s="43"/>
      <c r="L2205" s="43"/>
      <c r="M2205" s="43"/>
      <c r="N2205" s="30"/>
      <c r="O2205" s="30"/>
      <c r="P2205" s="30"/>
      <c r="Q2205" s="30"/>
      <c r="R2205" s="30"/>
      <c r="S2205" s="30"/>
      <c r="T2205" s="30"/>
    </row>
    <row r="2206" spans="3:20" x14ac:dyDescent="0.3">
      <c r="C2206" s="30"/>
      <c r="D2206" s="30"/>
      <c r="E2206" s="30"/>
      <c r="F2206" s="30"/>
      <c r="G2206" s="43"/>
      <c r="H2206" s="43"/>
      <c r="I2206" s="43"/>
      <c r="J2206" s="43"/>
      <c r="K2206" s="43"/>
      <c r="L2206" s="43"/>
      <c r="M2206" s="43"/>
      <c r="N2206" s="30"/>
      <c r="O2206" s="30"/>
      <c r="P2206" s="30"/>
      <c r="Q2206" s="30"/>
      <c r="R2206" s="30"/>
      <c r="S2206" s="30"/>
      <c r="T2206" s="30"/>
    </row>
    <row r="2207" spans="3:20" x14ac:dyDescent="0.3">
      <c r="C2207" s="30"/>
      <c r="D2207" s="30"/>
      <c r="E2207" s="30"/>
      <c r="F2207" s="30"/>
      <c r="G2207" s="43"/>
      <c r="H2207" s="43"/>
      <c r="I2207" s="43"/>
      <c r="J2207" s="43"/>
      <c r="K2207" s="43"/>
      <c r="L2207" s="43"/>
      <c r="M2207" s="43"/>
      <c r="N2207" s="30"/>
      <c r="O2207" s="30"/>
      <c r="P2207" s="30"/>
      <c r="Q2207" s="30"/>
      <c r="R2207" s="30"/>
      <c r="S2207" s="30"/>
      <c r="T2207" s="30"/>
    </row>
    <row r="2208" spans="3:20" x14ac:dyDescent="0.3">
      <c r="C2208" s="30"/>
      <c r="D2208" s="30"/>
      <c r="E2208" s="30"/>
      <c r="F2208" s="30"/>
      <c r="G2208" s="43"/>
      <c r="H2208" s="43"/>
      <c r="I2208" s="43"/>
      <c r="J2208" s="43"/>
      <c r="K2208" s="43"/>
      <c r="L2208" s="43"/>
      <c r="M2208" s="43"/>
      <c r="N2208" s="30"/>
      <c r="O2208" s="30"/>
      <c r="P2208" s="30"/>
      <c r="Q2208" s="30"/>
      <c r="R2208" s="30"/>
      <c r="S2208" s="30"/>
      <c r="T2208" s="30"/>
    </row>
    <row r="2209" spans="3:20" x14ac:dyDescent="0.3">
      <c r="C2209" s="30"/>
      <c r="D2209" s="30"/>
      <c r="E2209" s="30"/>
      <c r="F2209" s="30"/>
      <c r="G2209" s="43"/>
      <c r="H2209" s="43"/>
      <c r="I2209" s="43"/>
      <c r="J2209" s="43"/>
      <c r="K2209" s="43"/>
      <c r="L2209" s="43"/>
      <c r="M2209" s="43"/>
      <c r="N2209" s="30"/>
      <c r="O2209" s="30"/>
      <c r="P2209" s="30"/>
      <c r="Q2209" s="30"/>
      <c r="R2209" s="30"/>
      <c r="S2209" s="30"/>
      <c r="T2209" s="30"/>
    </row>
    <row r="2210" spans="3:20" x14ac:dyDescent="0.3">
      <c r="C2210" s="30"/>
      <c r="D2210" s="30"/>
      <c r="E2210" s="30"/>
      <c r="F2210" s="30"/>
      <c r="G2210" s="43"/>
      <c r="H2210" s="43"/>
      <c r="I2210" s="43"/>
      <c r="J2210" s="43"/>
      <c r="K2210" s="43"/>
      <c r="L2210" s="43"/>
      <c r="M2210" s="43"/>
      <c r="N2210" s="30"/>
      <c r="O2210" s="30"/>
      <c r="P2210" s="30"/>
      <c r="Q2210" s="30"/>
      <c r="R2210" s="30"/>
      <c r="S2210" s="30"/>
      <c r="T2210" s="30"/>
    </row>
    <row r="2211" spans="3:20" x14ac:dyDescent="0.3">
      <c r="C2211" s="30"/>
      <c r="D2211" s="30"/>
      <c r="E2211" s="30"/>
      <c r="F2211" s="30"/>
      <c r="G2211" s="43"/>
      <c r="H2211" s="43"/>
      <c r="I2211" s="43"/>
      <c r="J2211" s="43"/>
      <c r="K2211" s="43"/>
      <c r="L2211" s="43"/>
      <c r="M2211" s="43"/>
      <c r="N2211" s="30"/>
      <c r="O2211" s="30"/>
      <c r="P2211" s="30"/>
      <c r="Q2211" s="30"/>
      <c r="R2211" s="30"/>
      <c r="S2211" s="30"/>
      <c r="T2211" s="30"/>
    </row>
    <row r="2212" spans="3:20" x14ac:dyDescent="0.3">
      <c r="C2212" s="30"/>
      <c r="D2212" s="30"/>
      <c r="E2212" s="30"/>
      <c r="F2212" s="30"/>
      <c r="G2212" s="43"/>
      <c r="H2212" s="43"/>
      <c r="I2212" s="43"/>
      <c r="J2212" s="43"/>
      <c r="K2212" s="43"/>
      <c r="L2212" s="43"/>
      <c r="M2212" s="43"/>
      <c r="N2212" s="30"/>
      <c r="O2212" s="30"/>
      <c r="P2212" s="30"/>
      <c r="Q2212" s="30"/>
      <c r="R2212" s="30"/>
      <c r="S2212" s="30"/>
      <c r="T2212" s="30"/>
    </row>
    <row r="2213" spans="3:20" x14ac:dyDescent="0.3">
      <c r="C2213" s="30"/>
      <c r="D2213" s="30"/>
      <c r="E2213" s="30"/>
      <c r="F2213" s="30"/>
      <c r="G2213" s="43"/>
      <c r="H2213" s="43"/>
      <c r="I2213" s="43"/>
      <c r="J2213" s="43"/>
      <c r="K2213" s="43"/>
      <c r="L2213" s="43"/>
      <c r="M2213" s="43"/>
      <c r="N2213" s="30"/>
      <c r="O2213" s="30"/>
      <c r="P2213" s="30"/>
      <c r="Q2213" s="30"/>
      <c r="R2213" s="30"/>
      <c r="S2213" s="30"/>
      <c r="T2213" s="30"/>
    </row>
    <row r="2214" spans="3:20" x14ac:dyDescent="0.3">
      <c r="C2214" s="30"/>
      <c r="D2214" s="30"/>
      <c r="E2214" s="30"/>
      <c r="F2214" s="30"/>
      <c r="G2214" s="43"/>
      <c r="H2214" s="43"/>
      <c r="I2214" s="43"/>
      <c r="J2214" s="43"/>
      <c r="K2214" s="43"/>
      <c r="L2214" s="43"/>
      <c r="M2214" s="43"/>
      <c r="N2214" s="30"/>
      <c r="O2214" s="30"/>
      <c r="P2214" s="30"/>
      <c r="Q2214" s="30"/>
      <c r="R2214" s="30"/>
      <c r="S2214" s="30"/>
      <c r="T2214" s="30"/>
    </row>
    <row r="2215" spans="3:20" x14ac:dyDescent="0.3">
      <c r="C2215" s="30"/>
      <c r="D2215" s="30"/>
      <c r="E2215" s="30"/>
      <c r="F2215" s="30"/>
      <c r="G2215" s="43"/>
      <c r="H2215" s="43"/>
      <c r="I2215" s="43"/>
      <c r="J2215" s="43"/>
      <c r="K2215" s="43"/>
      <c r="L2215" s="43"/>
      <c r="M2215" s="43"/>
      <c r="N2215" s="30"/>
      <c r="O2215" s="30"/>
      <c r="P2215" s="30"/>
      <c r="Q2215" s="30"/>
      <c r="R2215" s="30"/>
      <c r="S2215" s="30"/>
      <c r="T2215" s="30"/>
    </row>
    <row r="2216" spans="3:20" x14ac:dyDescent="0.3">
      <c r="C2216" s="30"/>
      <c r="D2216" s="30"/>
      <c r="E2216" s="30"/>
      <c r="F2216" s="30"/>
      <c r="G2216" s="43"/>
      <c r="H2216" s="43"/>
      <c r="I2216" s="43"/>
      <c r="J2216" s="43"/>
      <c r="K2216" s="43"/>
      <c r="L2216" s="43"/>
      <c r="M2216" s="43"/>
      <c r="N2216" s="30"/>
      <c r="O2216" s="30"/>
      <c r="P2216" s="30"/>
      <c r="Q2216" s="30"/>
      <c r="R2216" s="30"/>
      <c r="S2216" s="30"/>
      <c r="T2216" s="30"/>
    </row>
    <row r="2217" spans="3:20" x14ac:dyDescent="0.3">
      <c r="C2217" s="30"/>
      <c r="D2217" s="30"/>
      <c r="E2217" s="30"/>
      <c r="F2217" s="30"/>
      <c r="G2217" s="43"/>
      <c r="H2217" s="43"/>
      <c r="I2217" s="43"/>
      <c r="J2217" s="43"/>
      <c r="K2217" s="43"/>
      <c r="L2217" s="43"/>
      <c r="M2217" s="43"/>
      <c r="N2217" s="30"/>
      <c r="O2217" s="30"/>
      <c r="P2217" s="30"/>
      <c r="Q2217" s="30"/>
      <c r="R2217" s="30"/>
      <c r="S2217" s="30"/>
      <c r="T2217" s="30"/>
    </row>
    <row r="2218" spans="3:20" x14ac:dyDescent="0.3">
      <c r="C2218" s="30"/>
      <c r="D2218" s="30"/>
      <c r="E2218" s="30"/>
      <c r="F2218" s="30"/>
      <c r="G2218" s="43"/>
      <c r="H2218" s="43"/>
      <c r="I2218" s="43"/>
      <c r="J2218" s="43"/>
      <c r="K2218" s="43"/>
      <c r="L2218" s="43"/>
      <c r="M2218" s="43"/>
      <c r="N2218" s="30"/>
      <c r="O2218" s="30"/>
      <c r="P2218" s="30"/>
      <c r="Q2218" s="30"/>
      <c r="R2218" s="30"/>
      <c r="S2218" s="30"/>
      <c r="T2218" s="30"/>
    </row>
    <row r="2219" spans="3:20" x14ac:dyDescent="0.3">
      <c r="C2219" s="30"/>
      <c r="D2219" s="30"/>
      <c r="E2219" s="30"/>
      <c r="F2219" s="30"/>
      <c r="G2219" s="43"/>
      <c r="H2219" s="43"/>
      <c r="I2219" s="43"/>
      <c r="J2219" s="43"/>
      <c r="K2219" s="43"/>
      <c r="L2219" s="43"/>
      <c r="M2219" s="43"/>
      <c r="N2219" s="30"/>
      <c r="O2219" s="30"/>
      <c r="P2219" s="30"/>
      <c r="Q2219" s="30"/>
      <c r="R2219" s="30"/>
      <c r="S2219" s="30"/>
      <c r="T2219" s="30"/>
    </row>
    <row r="2220" spans="3:20" x14ac:dyDescent="0.3">
      <c r="C2220" s="30"/>
      <c r="D2220" s="30"/>
      <c r="E2220" s="30"/>
      <c r="F2220" s="30"/>
      <c r="G2220" s="43"/>
      <c r="H2220" s="43"/>
      <c r="I2220" s="43"/>
      <c r="J2220" s="43"/>
      <c r="K2220" s="43"/>
      <c r="L2220" s="43"/>
      <c r="M2220" s="43"/>
      <c r="N2220" s="30"/>
      <c r="O2220" s="30"/>
      <c r="P2220" s="30"/>
      <c r="Q2220" s="30"/>
      <c r="R2220" s="30"/>
      <c r="S2220" s="30"/>
      <c r="T2220" s="30"/>
    </row>
    <row r="2221" spans="3:20" x14ac:dyDescent="0.3">
      <c r="C2221" s="30"/>
      <c r="D2221" s="30"/>
      <c r="E2221" s="30"/>
      <c r="F2221" s="30"/>
      <c r="G2221" s="43"/>
      <c r="H2221" s="43"/>
      <c r="I2221" s="43"/>
      <c r="J2221" s="43"/>
      <c r="K2221" s="43"/>
      <c r="L2221" s="43"/>
      <c r="M2221" s="43"/>
      <c r="N2221" s="30"/>
      <c r="O2221" s="30"/>
      <c r="P2221" s="30"/>
      <c r="Q2221" s="30"/>
      <c r="R2221" s="30"/>
      <c r="S2221" s="30"/>
      <c r="T2221" s="30"/>
    </row>
    <row r="2222" spans="3:20" x14ac:dyDescent="0.3">
      <c r="C2222" s="30"/>
      <c r="D2222" s="30"/>
      <c r="E2222" s="30"/>
      <c r="F2222" s="30"/>
      <c r="G2222" s="43"/>
      <c r="H2222" s="43"/>
      <c r="I2222" s="43"/>
      <c r="J2222" s="43"/>
      <c r="K2222" s="43"/>
      <c r="L2222" s="43"/>
      <c r="M2222" s="43"/>
      <c r="N2222" s="30"/>
      <c r="O2222" s="30"/>
      <c r="P2222" s="30"/>
      <c r="Q2222" s="30"/>
      <c r="R2222" s="30"/>
      <c r="S2222" s="30"/>
      <c r="T2222" s="30"/>
    </row>
    <row r="2223" spans="3:20" x14ac:dyDescent="0.3">
      <c r="C2223" s="30"/>
      <c r="D2223" s="30"/>
      <c r="E2223" s="30"/>
      <c r="F2223" s="30"/>
      <c r="G2223" s="43"/>
      <c r="H2223" s="43"/>
      <c r="I2223" s="43"/>
      <c r="J2223" s="43"/>
      <c r="K2223" s="43"/>
      <c r="L2223" s="43"/>
      <c r="M2223" s="43"/>
      <c r="N2223" s="30"/>
      <c r="O2223" s="30"/>
      <c r="P2223" s="30"/>
      <c r="Q2223" s="30"/>
      <c r="R2223" s="30"/>
      <c r="S2223" s="30"/>
      <c r="T2223" s="30"/>
    </row>
    <row r="2224" spans="3:20" x14ac:dyDescent="0.3">
      <c r="C2224" s="30"/>
      <c r="D2224" s="30"/>
      <c r="E2224" s="30"/>
      <c r="F2224" s="30"/>
      <c r="G2224" s="43"/>
      <c r="H2224" s="43"/>
      <c r="I2224" s="43"/>
      <c r="J2224" s="43"/>
      <c r="K2224" s="43"/>
      <c r="L2224" s="43"/>
      <c r="M2224" s="43"/>
      <c r="N2224" s="30"/>
      <c r="O2224" s="30"/>
      <c r="P2224" s="30"/>
      <c r="Q2224" s="30"/>
      <c r="R2224" s="30"/>
      <c r="S2224" s="30"/>
      <c r="T2224" s="30"/>
    </row>
    <row r="2225" spans="3:20" x14ac:dyDescent="0.3">
      <c r="C2225" s="30"/>
      <c r="D2225" s="30"/>
      <c r="E2225" s="30"/>
      <c r="F2225" s="30"/>
      <c r="G2225" s="43"/>
      <c r="H2225" s="43"/>
      <c r="I2225" s="43"/>
      <c r="J2225" s="43"/>
      <c r="K2225" s="43"/>
      <c r="L2225" s="43"/>
      <c r="M2225" s="43"/>
      <c r="N2225" s="30"/>
      <c r="O2225" s="30"/>
      <c r="P2225" s="30"/>
      <c r="Q2225" s="30"/>
      <c r="R2225" s="30"/>
      <c r="S2225" s="30"/>
      <c r="T2225" s="30"/>
    </row>
    <row r="2226" spans="3:20" x14ac:dyDescent="0.3">
      <c r="C2226" s="30"/>
      <c r="D2226" s="30"/>
      <c r="E2226" s="30"/>
      <c r="F2226" s="30"/>
      <c r="G2226" s="43"/>
      <c r="H2226" s="43"/>
      <c r="I2226" s="43"/>
      <c r="J2226" s="43"/>
      <c r="K2226" s="43"/>
      <c r="L2226" s="43"/>
      <c r="M2226" s="43"/>
      <c r="N2226" s="30"/>
      <c r="O2226" s="30"/>
      <c r="P2226" s="30"/>
      <c r="Q2226" s="30"/>
      <c r="R2226" s="30"/>
      <c r="S2226" s="30"/>
      <c r="T2226" s="30"/>
    </row>
    <row r="2227" spans="3:20" x14ac:dyDescent="0.3">
      <c r="C2227" s="30"/>
      <c r="D2227" s="30"/>
      <c r="E2227" s="30"/>
      <c r="F2227" s="30"/>
      <c r="G2227" s="43"/>
      <c r="H2227" s="43"/>
      <c r="I2227" s="43"/>
      <c r="J2227" s="43"/>
      <c r="K2227" s="43"/>
      <c r="L2227" s="43"/>
      <c r="M2227" s="43"/>
      <c r="N2227" s="30"/>
      <c r="O2227" s="30"/>
      <c r="P2227" s="30"/>
      <c r="Q2227" s="30"/>
      <c r="R2227" s="30"/>
      <c r="S2227" s="30"/>
      <c r="T2227" s="30"/>
    </row>
    <row r="2228" spans="3:20" x14ac:dyDescent="0.3">
      <c r="C2228" s="30"/>
      <c r="D2228" s="30"/>
      <c r="E2228" s="30"/>
      <c r="F2228" s="30"/>
      <c r="G2228" s="43"/>
      <c r="H2228" s="43"/>
      <c r="I2228" s="43"/>
      <c r="J2228" s="43"/>
      <c r="K2228" s="43"/>
      <c r="L2228" s="43"/>
      <c r="M2228" s="43"/>
      <c r="N2228" s="30"/>
      <c r="O2228" s="30"/>
      <c r="P2228" s="30"/>
      <c r="Q2228" s="30"/>
      <c r="R2228" s="30"/>
      <c r="S2228" s="30"/>
      <c r="T2228" s="30"/>
    </row>
    <row r="2229" spans="3:20" x14ac:dyDescent="0.3">
      <c r="C2229" s="30"/>
      <c r="D2229" s="30"/>
      <c r="E2229" s="30"/>
      <c r="F2229" s="30"/>
      <c r="G2229" s="43"/>
      <c r="H2229" s="43"/>
      <c r="I2229" s="43"/>
      <c r="J2229" s="43"/>
      <c r="K2229" s="43"/>
      <c r="L2229" s="43"/>
      <c r="M2229" s="43"/>
      <c r="N2229" s="30"/>
      <c r="O2229" s="30"/>
      <c r="P2229" s="30"/>
      <c r="Q2229" s="30"/>
      <c r="R2229" s="30"/>
      <c r="S2229" s="30"/>
      <c r="T2229" s="30"/>
    </row>
    <row r="2230" spans="3:20" x14ac:dyDescent="0.3">
      <c r="C2230" s="30"/>
      <c r="D2230" s="30"/>
      <c r="E2230" s="30"/>
      <c r="F2230" s="30"/>
      <c r="G2230" s="43"/>
      <c r="H2230" s="43"/>
      <c r="I2230" s="43"/>
      <c r="J2230" s="43"/>
      <c r="K2230" s="43"/>
      <c r="L2230" s="43"/>
      <c r="M2230" s="43"/>
      <c r="N2230" s="30"/>
      <c r="O2230" s="30"/>
      <c r="P2230" s="30"/>
      <c r="Q2230" s="30"/>
      <c r="R2230" s="30"/>
      <c r="S2230" s="30"/>
      <c r="T2230" s="30"/>
    </row>
    <row r="2231" spans="3:20" x14ac:dyDescent="0.3">
      <c r="C2231" s="30"/>
      <c r="D2231" s="30"/>
      <c r="E2231" s="30"/>
      <c r="F2231" s="30"/>
      <c r="G2231" s="43"/>
      <c r="H2231" s="43"/>
      <c r="I2231" s="43"/>
      <c r="J2231" s="43"/>
      <c r="K2231" s="43"/>
      <c r="L2231" s="43"/>
      <c r="M2231" s="43"/>
      <c r="N2231" s="30"/>
      <c r="O2231" s="30"/>
      <c r="P2231" s="30"/>
      <c r="Q2231" s="30"/>
      <c r="R2231" s="30"/>
      <c r="S2231" s="30"/>
      <c r="T2231" s="30"/>
    </row>
    <row r="2232" spans="3:20" x14ac:dyDescent="0.3">
      <c r="C2232" s="30"/>
      <c r="D2232" s="30"/>
      <c r="E2232" s="30"/>
      <c r="F2232" s="30"/>
      <c r="G2232" s="43"/>
      <c r="H2232" s="43"/>
      <c r="I2232" s="43"/>
      <c r="J2232" s="43"/>
      <c r="K2232" s="43"/>
      <c r="L2232" s="43"/>
      <c r="M2232" s="43"/>
      <c r="N2232" s="30"/>
      <c r="O2232" s="30"/>
      <c r="P2232" s="30"/>
      <c r="Q2232" s="30"/>
      <c r="R2232" s="30"/>
      <c r="S2232" s="30"/>
      <c r="T2232" s="30"/>
    </row>
    <row r="2233" spans="3:20" x14ac:dyDescent="0.3">
      <c r="C2233" s="30"/>
      <c r="D2233" s="30"/>
      <c r="E2233" s="30"/>
      <c r="F2233" s="30"/>
      <c r="G2233" s="43"/>
      <c r="H2233" s="43"/>
      <c r="I2233" s="43"/>
      <c r="J2233" s="43"/>
      <c r="K2233" s="43"/>
      <c r="L2233" s="43"/>
      <c r="M2233" s="43"/>
      <c r="N2233" s="30"/>
      <c r="O2233" s="30"/>
      <c r="P2233" s="30"/>
      <c r="Q2233" s="30"/>
      <c r="R2233" s="30"/>
      <c r="S2233" s="30"/>
      <c r="T2233" s="30"/>
    </row>
    <row r="2234" spans="3:20" x14ac:dyDescent="0.3">
      <c r="C2234" s="30"/>
      <c r="D2234" s="30"/>
      <c r="E2234" s="30"/>
      <c r="F2234" s="30"/>
      <c r="G2234" s="43"/>
      <c r="H2234" s="43"/>
      <c r="I2234" s="43"/>
      <c r="J2234" s="43"/>
      <c r="K2234" s="43"/>
      <c r="L2234" s="43"/>
      <c r="M2234" s="43"/>
      <c r="N2234" s="30"/>
      <c r="O2234" s="30"/>
      <c r="P2234" s="30"/>
      <c r="Q2234" s="30"/>
      <c r="R2234" s="30"/>
      <c r="S2234" s="30"/>
      <c r="T2234" s="30"/>
    </row>
    <row r="2235" spans="3:20" x14ac:dyDescent="0.3">
      <c r="C2235" s="30"/>
      <c r="D2235" s="30"/>
      <c r="E2235" s="30"/>
      <c r="F2235" s="30"/>
      <c r="G2235" s="43"/>
      <c r="H2235" s="43"/>
      <c r="I2235" s="43"/>
      <c r="J2235" s="43"/>
      <c r="K2235" s="43"/>
      <c r="L2235" s="43"/>
      <c r="M2235" s="43"/>
      <c r="N2235" s="30"/>
      <c r="O2235" s="30"/>
      <c r="P2235" s="30"/>
      <c r="Q2235" s="30"/>
      <c r="R2235" s="30"/>
      <c r="S2235" s="30"/>
      <c r="T2235" s="30"/>
    </row>
    <row r="2236" spans="3:20" x14ac:dyDescent="0.3">
      <c r="C2236" s="30"/>
      <c r="D2236" s="30"/>
      <c r="E2236" s="30"/>
      <c r="F2236" s="30"/>
      <c r="G2236" s="43"/>
      <c r="H2236" s="43"/>
      <c r="I2236" s="43"/>
      <c r="J2236" s="43"/>
      <c r="K2236" s="43"/>
      <c r="L2236" s="43"/>
      <c r="M2236" s="43"/>
      <c r="N2236" s="30"/>
      <c r="O2236" s="30"/>
      <c r="P2236" s="30"/>
      <c r="Q2236" s="30"/>
      <c r="R2236" s="30"/>
      <c r="S2236" s="30"/>
      <c r="T2236" s="30"/>
    </row>
    <row r="2237" spans="3:20" x14ac:dyDescent="0.3">
      <c r="C2237" s="30"/>
      <c r="D2237" s="30"/>
      <c r="E2237" s="30"/>
      <c r="F2237" s="30"/>
      <c r="G2237" s="43"/>
      <c r="H2237" s="43"/>
      <c r="I2237" s="43"/>
      <c r="J2237" s="43"/>
      <c r="K2237" s="43"/>
      <c r="L2237" s="43"/>
      <c r="M2237" s="43"/>
      <c r="N2237" s="30"/>
      <c r="O2237" s="30"/>
      <c r="P2237" s="30"/>
      <c r="Q2237" s="30"/>
      <c r="R2237" s="30"/>
      <c r="S2237" s="30"/>
      <c r="T2237" s="30"/>
    </row>
    <row r="2238" spans="3:20" x14ac:dyDescent="0.3">
      <c r="C2238" s="30"/>
      <c r="D2238" s="30"/>
      <c r="E2238" s="30"/>
      <c r="F2238" s="30"/>
      <c r="G2238" s="43"/>
      <c r="H2238" s="43"/>
      <c r="I2238" s="43"/>
      <c r="J2238" s="43"/>
      <c r="K2238" s="43"/>
      <c r="L2238" s="43"/>
      <c r="M2238" s="43"/>
      <c r="N2238" s="30"/>
      <c r="O2238" s="30"/>
      <c r="P2238" s="30"/>
      <c r="Q2238" s="30"/>
      <c r="R2238" s="30"/>
      <c r="S2238" s="30"/>
      <c r="T2238" s="30"/>
    </row>
    <row r="2239" spans="3:20" x14ac:dyDescent="0.3">
      <c r="C2239" s="30"/>
      <c r="D2239" s="30"/>
      <c r="E2239" s="30"/>
      <c r="F2239" s="30"/>
      <c r="G2239" s="43"/>
      <c r="H2239" s="43"/>
      <c r="I2239" s="43"/>
      <c r="J2239" s="43"/>
      <c r="K2239" s="43"/>
      <c r="L2239" s="43"/>
      <c r="M2239" s="43"/>
      <c r="N2239" s="30"/>
      <c r="O2239" s="30"/>
      <c r="P2239" s="30"/>
      <c r="Q2239" s="30"/>
      <c r="R2239" s="30"/>
      <c r="S2239" s="30"/>
      <c r="T2239" s="30"/>
    </row>
    <row r="2240" spans="3:20" x14ac:dyDescent="0.3">
      <c r="C2240" s="30"/>
      <c r="D2240" s="30"/>
      <c r="E2240" s="30"/>
      <c r="F2240" s="30"/>
      <c r="G2240" s="43"/>
      <c r="H2240" s="43"/>
      <c r="I2240" s="43"/>
      <c r="J2240" s="43"/>
      <c r="K2240" s="43"/>
      <c r="L2240" s="43"/>
      <c r="M2240" s="43"/>
      <c r="N2240" s="30"/>
      <c r="O2240" s="30"/>
      <c r="P2240" s="30"/>
      <c r="Q2240" s="30"/>
      <c r="R2240" s="30"/>
      <c r="S2240" s="30"/>
      <c r="T2240" s="30"/>
    </row>
    <row r="2241" spans="3:20" x14ac:dyDescent="0.3">
      <c r="C2241" s="30"/>
      <c r="D2241" s="30"/>
      <c r="E2241" s="30"/>
      <c r="F2241" s="30"/>
      <c r="G2241" s="43"/>
      <c r="H2241" s="43"/>
      <c r="I2241" s="43"/>
      <c r="J2241" s="43"/>
      <c r="K2241" s="43"/>
      <c r="L2241" s="43"/>
      <c r="M2241" s="43"/>
      <c r="N2241" s="30"/>
      <c r="O2241" s="30"/>
      <c r="P2241" s="30"/>
      <c r="Q2241" s="30"/>
      <c r="R2241" s="30"/>
      <c r="S2241" s="30"/>
      <c r="T2241" s="30"/>
    </row>
    <row r="2242" spans="3:20" x14ac:dyDescent="0.3">
      <c r="C2242" s="30"/>
      <c r="D2242" s="30"/>
      <c r="E2242" s="30"/>
      <c r="F2242" s="30"/>
      <c r="G2242" s="43"/>
      <c r="H2242" s="43"/>
      <c r="I2242" s="43"/>
      <c r="J2242" s="43"/>
      <c r="K2242" s="43"/>
      <c r="L2242" s="43"/>
      <c r="M2242" s="43"/>
      <c r="N2242" s="30"/>
      <c r="O2242" s="30"/>
      <c r="P2242" s="30"/>
      <c r="Q2242" s="30"/>
      <c r="R2242" s="30"/>
      <c r="S2242" s="30"/>
      <c r="T2242" s="30"/>
    </row>
    <row r="2243" spans="3:20" x14ac:dyDescent="0.3">
      <c r="C2243" s="30"/>
      <c r="D2243" s="30"/>
      <c r="E2243" s="30"/>
      <c r="F2243" s="30"/>
      <c r="G2243" s="43"/>
      <c r="H2243" s="43"/>
      <c r="I2243" s="43"/>
      <c r="J2243" s="43"/>
      <c r="K2243" s="43"/>
      <c r="L2243" s="43"/>
      <c r="M2243" s="43"/>
      <c r="N2243" s="30"/>
      <c r="O2243" s="30"/>
      <c r="P2243" s="30"/>
      <c r="Q2243" s="30"/>
      <c r="R2243" s="30"/>
      <c r="S2243" s="30"/>
      <c r="T2243" s="30"/>
    </row>
    <row r="2244" spans="3:20" x14ac:dyDescent="0.3">
      <c r="C2244" s="30"/>
      <c r="D2244" s="30"/>
      <c r="E2244" s="30"/>
      <c r="F2244" s="30"/>
      <c r="G2244" s="43"/>
      <c r="H2244" s="43"/>
      <c r="I2244" s="43"/>
      <c r="J2244" s="43"/>
      <c r="K2244" s="43"/>
      <c r="L2244" s="43"/>
      <c r="M2244" s="43"/>
      <c r="N2244" s="30"/>
      <c r="O2244" s="30"/>
      <c r="P2244" s="30"/>
      <c r="Q2244" s="30"/>
      <c r="R2244" s="30"/>
      <c r="S2244" s="30"/>
      <c r="T2244" s="30"/>
    </row>
    <row r="2245" spans="3:20" x14ac:dyDescent="0.3">
      <c r="C2245" s="30"/>
      <c r="D2245" s="30"/>
      <c r="E2245" s="30"/>
      <c r="F2245" s="30"/>
      <c r="G2245" s="43"/>
      <c r="H2245" s="43"/>
      <c r="I2245" s="43"/>
      <c r="J2245" s="43"/>
      <c r="K2245" s="43"/>
      <c r="L2245" s="43"/>
      <c r="M2245" s="43"/>
      <c r="N2245" s="30"/>
      <c r="O2245" s="30"/>
      <c r="P2245" s="30"/>
      <c r="Q2245" s="30"/>
      <c r="R2245" s="30"/>
      <c r="S2245" s="30"/>
      <c r="T2245" s="30"/>
    </row>
    <row r="2246" spans="3:20" x14ac:dyDescent="0.3">
      <c r="C2246" s="30"/>
      <c r="D2246" s="30"/>
      <c r="E2246" s="30"/>
      <c r="F2246" s="30"/>
      <c r="G2246" s="43"/>
      <c r="H2246" s="43"/>
      <c r="I2246" s="43"/>
      <c r="J2246" s="43"/>
      <c r="K2246" s="43"/>
      <c r="L2246" s="43"/>
      <c r="M2246" s="43"/>
      <c r="N2246" s="30"/>
      <c r="O2246" s="30"/>
      <c r="P2246" s="30"/>
      <c r="Q2246" s="30"/>
      <c r="R2246" s="30"/>
      <c r="S2246" s="30"/>
      <c r="T2246" s="30"/>
    </row>
    <row r="2247" spans="3:20" x14ac:dyDescent="0.3">
      <c r="C2247" s="30"/>
      <c r="D2247" s="30"/>
      <c r="E2247" s="30"/>
      <c r="F2247" s="30"/>
      <c r="G2247" s="43"/>
      <c r="H2247" s="43"/>
      <c r="I2247" s="43"/>
      <c r="J2247" s="43"/>
      <c r="K2247" s="43"/>
      <c r="L2247" s="43"/>
      <c r="M2247" s="43"/>
      <c r="N2247" s="30"/>
      <c r="O2247" s="30"/>
      <c r="P2247" s="30"/>
      <c r="Q2247" s="30"/>
      <c r="R2247" s="30"/>
      <c r="S2247" s="30"/>
      <c r="T2247" s="30"/>
    </row>
    <row r="2248" spans="3:20" x14ac:dyDescent="0.3">
      <c r="C2248" s="30"/>
      <c r="D2248" s="30"/>
      <c r="E2248" s="30"/>
      <c r="F2248" s="30"/>
      <c r="G2248" s="43"/>
      <c r="H2248" s="43"/>
      <c r="I2248" s="43"/>
      <c r="J2248" s="43"/>
      <c r="K2248" s="43"/>
      <c r="L2248" s="43"/>
      <c r="M2248" s="43"/>
      <c r="N2248" s="30"/>
      <c r="O2248" s="30"/>
      <c r="P2248" s="30"/>
      <c r="Q2248" s="30"/>
      <c r="R2248" s="30"/>
      <c r="S2248" s="30"/>
      <c r="T2248" s="30"/>
    </row>
    <row r="2249" spans="3:20" x14ac:dyDescent="0.3">
      <c r="C2249" s="30"/>
      <c r="D2249" s="30"/>
      <c r="E2249" s="30"/>
      <c r="F2249" s="30"/>
      <c r="G2249" s="43"/>
      <c r="H2249" s="43"/>
      <c r="I2249" s="43"/>
      <c r="J2249" s="43"/>
      <c r="K2249" s="43"/>
      <c r="L2249" s="43"/>
      <c r="M2249" s="43"/>
      <c r="N2249" s="30"/>
      <c r="O2249" s="30"/>
      <c r="P2249" s="30"/>
      <c r="Q2249" s="30"/>
      <c r="R2249" s="30"/>
      <c r="S2249" s="30"/>
      <c r="T2249" s="30"/>
    </row>
    <row r="2250" spans="3:20" x14ac:dyDescent="0.3">
      <c r="C2250" s="30"/>
      <c r="D2250" s="30"/>
      <c r="E2250" s="30"/>
      <c r="F2250" s="30"/>
      <c r="G2250" s="43"/>
      <c r="H2250" s="43"/>
      <c r="I2250" s="43"/>
      <c r="J2250" s="43"/>
      <c r="K2250" s="43"/>
      <c r="L2250" s="43"/>
      <c r="M2250" s="43"/>
      <c r="N2250" s="30"/>
      <c r="O2250" s="30"/>
      <c r="P2250" s="30"/>
      <c r="Q2250" s="30"/>
      <c r="R2250" s="30"/>
      <c r="S2250" s="30"/>
      <c r="T2250" s="30"/>
    </row>
    <row r="2251" spans="3:20" x14ac:dyDescent="0.3">
      <c r="C2251" s="30"/>
      <c r="D2251" s="30"/>
      <c r="E2251" s="30"/>
      <c r="F2251" s="30"/>
      <c r="G2251" s="43"/>
      <c r="H2251" s="43"/>
      <c r="I2251" s="43"/>
      <c r="J2251" s="43"/>
      <c r="K2251" s="43"/>
      <c r="L2251" s="43"/>
      <c r="M2251" s="43"/>
      <c r="N2251" s="30"/>
      <c r="O2251" s="30"/>
      <c r="P2251" s="30"/>
      <c r="Q2251" s="30"/>
      <c r="R2251" s="30"/>
      <c r="S2251" s="30"/>
      <c r="T2251" s="30"/>
    </row>
    <row r="2252" spans="3:20" x14ac:dyDescent="0.3">
      <c r="C2252" s="30"/>
      <c r="D2252" s="30"/>
      <c r="E2252" s="30"/>
      <c r="F2252" s="30"/>
      <c r="G2252" s="43"/>
      <c r="H2252" s="43"/>
      <c r="I2252" s="43"/>
      <c r="J2252" s="43"/>
      <c r="K2252" s="43"/>
      <c r="L2252" s="43"/>
      <c r="M2252" s="43"/>
      <c r="N2252" s="30"/>
      <c r="O2252" s="30"/>
      <c r="P2252" s="30"/>
      <c r="Q2252" s="30"/>
      <c r="R2252" s="30"/>
      <c r="S2252" s="30"/>
      <c r="T2252" s="30"/>
    </row>
    <row r="2253" spans="3:20" x14ac:dyDescent="0.3">
      <c r="C2253" s="30"/>
      <c r="D2253" s="30"/>
      <c r="E2253" s="30"/>
      <c r="F2253" s="30"/>
      <c r="G2253" s="43"/>
      <c r="H2253" s="43"/>
      <c r="I2253" s="43"/>
      <c r="J2253" s="43"/>
      <c r="K2253" s="43"/>
      <c r="L2253" s="43"/>
      <c r="M2253" s="43"/>
      <c r="N2253" s="30"/>
      <c r="O2253" s="30"/>
      <c r="P2253" s="30"/>
      <c r="Q2253" s="30"/>
      <c r="R2253" s="30"/>
      <c r="S2253" s="30"/>
      <c r="T2253" s="30"/>
    </row>
  </sheetData>
  <sheetProtection algorithmName="SHA-512" hashValue="wvsRcxU1RH2O7DyLUNx6AAhQ3h6QdPmYcrYBTqKkJvp3H68J3Subp+OMrXUJJq/wvjiiUxblEk0y2VEwgxrinQ==" saltValue="lcbhtETcnnry3wIdEyFsaQ==" spinCount="100000" sheet="1" objects="1" scenarios="1"/>
  <mergeCells count="195">
    <mergeCell ref="O54:O55"/>
    <mergeCell ref="P54:Q55"/>
    <mergeCell ref="E164:G164"/>
    <mergeCell ref="M164:O164"/>
    <mergeCell ref="F166:G166"/>
    <mergeCell ref="N166:O166"/>
    <mergeCell ref="F168:G168"/>
    <mergeCell ref="N168:O168"/>
    <mergeCell ref="E154:G154"/>
    <mergeCell ref="M154:O154"/>
    <mergeCell ref="F156:G156"/>
    <mergeCell ref="N156:O156"/>
    <mergeCell ref="F158:G158"/>
    <mergeCell ref="N158:O158"/>
    <mergeCell ref="E160:J160"/>
    <mergeCell ref="M160:R160"/>
    <mergeCell ref="E162:E163"/>
    <mergeCell ref="F162:G162"/>
    <mergeCell ref="M162:M163"/>
    <mergeCell ref="N162:O162"/>
    <mergeCell ref="F163:G163"/>
    <mergeCell ref="N163:O163"/>
    <mergeCell ref="F146:G146"/>
    <mergeCell ref="N146:O146"/>
    <mergeCell ref="F148:G148"/>
    <mergeCell ref="N148:O148"/>
    <mergeCell ref="E150:J150"/>
    <mergeCell ref="M150:R150"/>
    <mergeCell ref="E152:E153"/>
    <mergeCell ref="F152:G152"/>
    <mergeCell ref="M152:M153"/>
    <mergeCell ref="N152:O152"/>
    <mergeCell ref="F153:G153"/>
    <mergeCell ref="N153:O153"/>
    <mergeCell ref="E140:J140"/>
    <mergeCell ref="M140:R140"/>
    <mergeCell ref="E142:E143"/>
    <mergeCell ref="F142:G142"/>
    <mergeCell ref="M142:M143"/>
    <mergeCell ref="N142:O142"/>
    <mergeCell ref="F143:G143"/>
    <mergeCell ref="N143:O143"/>
    <mergeCell ref="E144:G144"/>
    <mergeCell ref="M144:O144"/>
    <mergeCell ref="E21:G21"/>
    <mergeCell ref="H21:I21"/>
    <mergeCell ref="J21:K21"/>
    <mergeCell ref="C1:U1"/>
    <mergeCell ref="E3:F3"/>
    <mergeCell ref="G3:S3"/>
    <mergeCell ref="A4:A5"/>
    <mergeCell ref="E5:F6"/>
    <mergeCell ref="G5:S6"/>
    <mergeCell ref="A6:A7"/>
    <mergeCell ref="D8:U9"/>
    <mergeCell ref="A10:A11"/>
    <mergeCell ref="E11:F12"/>
    <mergeCell ref="G11:G12"/>
    <mergeCell ref="M11:P12"/>
    <mergeCell ref="Q11:R12"/>
    <mergeCell ref="S11:T12"/>
    <mergeCell ref="A12:A13"/>
    <mergeCell ref="A8:A9"/>
    <mergeCell ref="E72:E73"/>
    <mergeCell ref="F72:G72"/>
    <mergeCell ref="M72:M73"/>
    <mergeCell ref="N72:O72"/>
    <mergeCell ref="D23:U23"/>
    <mergeCell ref="E27:E29"/>
    <mergeCell ref="D57:U57"/>
    <mergeCell ref="E14:E16"/>
    <mergeCell ref="F14:G14"/>
    <mergeCell ref="H14:I14"/>
    <mergeCell ref="J14:K14"/>
    <mergeCell ref="F15:G15"/>
    <mergeCell ref="H15:I15"/>
    <mergeCell ref="J15:K15"/>
    <mergeCell ref="F16:G16"/>
    <mergeCell ref="H16:I16"/>
    <mergeCell ref="J16:K16"/>
    <mergeCell ref="E17:G17"/>
    <mergeCell ref="H17:I17"/>
    <mergeCell ref="J17:K17"/>
    <mergeCell ref="F19:G19"/>
    <mergeCell ref="H19:I19"/>
    <mergeCell ref="J19:K19"/>
    <mergeCell ref="E22:K22"/>
    <mergeCell ref="F88:G88"/>
    <mergeCell ref="N88:O88"/>
    <mergeCell ref="E90:J90"/>
    <mergeCell ref="M90:R90"/>
    <mergeCell ref="F76:G76"/>
    <mergeCell ref="N76:O76"/>
    <mergeCell ref="F78:G78"/>
    <mergeCell ref="N78:O78"/>
    <mergeCell ref="E60:J60"/>
    <mergeCell ref="M60:R60"/>
    <mergeCell ref="E62:E63"/>
    <mergeCell ref="F62:G62"/>
    <mergeCell ref="M62:M63"/>
    <mergeCell ref="N62:O62"/>
    <mergeCell ref="F63:G63"/>
    <mergeCell ref="N63:O63"/>
    <mergeCell ref="E64:G64"/>
    <mergeCell ref="M64:O64"/>
    <mergeCell ref="F66:G66"/>
    <mergeCell ref="N66:O66"/>
    <mergeCell ref="F68:G68"/>
    <mergeCell ref="N68:O68"/>
    <mergeCell ref="E70:J70"/>
    <mergeCell ref="M70:R70"/>
    <mergeCell ref="F116:G116"/>
    <mergeCell ref="N116:O116"/>
    <mergeCell ref="E114:G114"/>
    <mergeCell ref="M114:O114"/>
    <mergeCell ref="F73:G73"/>
    <mergeCell ref="N73:O73"/>
    <mergeCell ref="E74:G74"/>
    <mergeCell ref="M74:O74"/>
    <mergeCell ref="F96:G96"/>
    <mergeCell ref="N96:O96"/>
    <mergeCell ref="F98:G98"/>
    <mergeCell ref="N98:O98"/>
    <mergeCell ref="E80:J80"/>
    <mergeCell ref="M80:R80"/>
    <mergeCell ref="E82:E83"/>
    <mergeCell ref="F82:G82"/>
    <mergeCell ref="M82:M83"/>
    <mergeCell ref="N82:O82"/>
    <mergeCell ref="F83:G83"/>
    <mergeCell ref="N83:O83"/>
    <mergeCell ref="E84:G84"/>
    <mergeCell ref="M84:O84"/>
    <mergeCell ref="F86:G86"/>
    <mergeCell ref="N86:O86"/>
    <mergeCell ref="M112:M113"/>
    <mergeCell ref="N112:O112"/>
    <mergeCell ref="F113:G113"/>
    <mergeCell ref="N113:O113"/>
    <mergeCell ref="E92:E93"/>
    <mergeCell ref="F92:G92"/>
    <mergeCell ref="M92:M93"/>
    <mergeCell ref="N92:O92"/>
    <mergeCell ref="F93:G93"/>
    <mergeCell ref="N93:O93"/>
    <mergeCell ref="E94:G94"/>
    <mergeCell ref="M94:O94"/>
    <mergeCell ref="E132:E133"/>
    <mergeCell ref="F132:G132"/>
    <mergeCell ref="M132:M133"/>
    <mergeCell ref="N132:O132"/>
    <mergeCell ref="F118:G118"/>
    <mergeCell ref="N118:O118"/>
    <mergeCell ref="E100:J100"/>
    <mergeCell ref="M100:R100"/>
    <mergeCell ref="E102:E103"/>
    <mergeCell ref="F102:G102"/>
    <mergeCell ref="M102:M103"/>
    <mergeCell ref="N102:O102"/>
    <mergeCell ref="F103:G103"/>
    <mergeCell ref="N103:O103"/>
    <mergeCell ref="E104:G104"/>
    <mergeCell ref="M104:O104"/>
    <mergeCell ref="F106:G106"/>
    <mergeCell ref="N106:O106"/>
    <mergeCell ref="F108:G108"/>
    <mergeCell ref="N108:O108"/>
    <mergeCell ref="E110:J110"/>
    <mergeCell ref="M110:R110"/>
    <mergeCell ref="E112:E113"/>
    <mergeCell ref="F112:G112"/>
    <mergeCell ref="F133:G133"/>
    <mergeCell ref="N133:O133"/>
    <mergeCell ref="E134:G134"/>
    <mergeCell ref="M134:O134"/>
    <mergeCell ref="F136:G136"/>
    <mergeCell ref="N136:O136"/>
    <mergeCell ref="F138:G138"/>
    <mergeCell ref="N138:O138"/>
    <mergeCell ref="E120:J120"/>
    <mergeCell ref="M120:R120"/>
    <mergeCell ref="E122:E123"/>
    <mergeCell ref="F122:G122"/>
    <mergeCell ref="M122:M123"/>
    <mergeCell ref="N122:O122"/>
    <mergeCell ref="F123:G123"/>
    <mergeCell ref="N123:O123"/>
    <mergeCell ref="E124:G124"/>
    <mergeCell ref="M124:O124"/>
    <mergeCell ref="F126:G126"/>
    <mergeCell ref="N126:O126"/>
    <mergeCell ref="F128:G128"/>
    <mergeCell ref="N128:O128"/>
    <mergeCell ref="E130:J130"/>
    <mergeCell ref="M130:R130"/>
  </mergeCells>
  <conditionalFormatting sqref="E60:J60">
    <cfRule type="expression" dxfId="456" priority="1137" stopIfTrue="1">
      <formula>E60&lt;&gt;""</formula>
    </cfRule>
  </conditionalFormatting>
  <conditionalFormatting sqref="E64">
    <cfRule type="expression" dxfId="455" priority="1136" stopIfTrue="1">
      <formula>$E60&lt;&gt;""</formula>
    </cfRule>
  </conditionalFormatting>
  <conditionalFormatting sqref="H68">
    <cfRule type="expression" dxfId="454" priority="1135" stopIfTrue="1">
      <formula>$E60&lt;&gt;""</formula>
    </cfRule>
  </conditionalFormatting>
  <conditionalFormatting sqref="I68">
    <cfRule type="expression" dxfId="453" priority="1134" stopIfTrue="1">
      <formula>$E60&lt;&gt;""</formula>
    </cfRule>
  </conditionalFormatting>
  <conditionalFormatting sqref="F62:G62">
    <cfRule type="expression" dxfId="452" priority="1133" stopIfTrue="1">
      <formula>$E60&lt;&gt;""</formula>
    </cfRule>
  </conditionalFormatting>
  <conditionalFormatting sqref="F63:G63">
    <cfRule type="expression" dxfId="451" priority="1132" stopIfTrue="1">
      <formula>$E60&lt;&gt;""</formula>
    </cfRule>
  </conditionalFormatting>
  <conditionalFormatting sqref="F66:G66">
    <cfRule type="expression" dxfId="450" priority="1131" stopIfTrue="1">
      <formula>E60&lt;&gt;""</formula>
    </cfRule>
  </conditionalFormatting>
  <conditionalFormatting sqref="E68">
    <cfRule type="expression" dxfId="449" priority="1130" stopIfTrue="1">
      <formula>$E60&lt;&gt;""</formula>
    </cfRule>
  </conditionalFormatting>
  <conditionalFormatting sqref="F68:G68">
    <cfRule type="expression" dxfId="448" priority="1129" stopIfTrue="1">
      <formula>$E60&lt;&gt;""</formula>
    </cfRule>
  </conditionalFormatting>
  <conditionalFormatting sqref="E62:E63">
    <cfRule type="expression" dxfId="447" priority="1128" stopIfTrue="1">
      <formula>$E60&lt;&gt;""</formula>
    </cfRule>
  </conditionalFormatting>
  <conditionalFormatting sqref="E66">
    <cfRule type="expression" dxfId="446" priority="1127" stopIfTrue="1">
      <formula>E60&lt;&gt;""</formula>
    </cfRule>
  </conditionalFormatting>
  <conditionalFormatting sqref="M60 S60">
    <cfRule type="expression" dxfId="445" priority="1063" stopIfTrue="1">
      <formula>M60&lt;&gt;""</formula>
    </cfRule>
  </conditionalFormatting>
  <conditionalFormatting sqref="S80">
    <cfRule type="expression" dxfId="444" priority="1046" stopIfTrue="1">
      <formula>S80&lt;&gt;""</formula>
    </cfRule>
  </conditionalFormatting>
  <conditionalFormatting sqref="S90">
    <cfRule type="expression" dxfId="443" priority="1037" stopIfTrue="1">
      <formula>S90&lt;&gt;""</formula>
    </cfRule>
  </conditionalFormatting>
  <conditionalFormatting sqref="S100">
    <cfRule type="expression" dxfId="442" priority="1028" stopIfTrue="1">
      <formula>S100&lt;&gt;""</formula>
    </cfRule>
  </conditionalFormatting>
  <conditionalFormatting sqref="S110">
    <cfRule type="expression" dxfId="441" priority="1019" stopIfTrue="1">
      <formula>S110&lt;&gt;""</formula>
    </cfRule>
  </conditionalFormatting>
  <conditionalFormatting sqref="S130">
    <cfRule type="expression" dxfId="440" priority="1003" stopIfTrue="1">
      <formula>S130&lt;&gt;""</formula>
    </cfRule>
  </conditionalFormatting>
  <conditionalFormatting sqref="H62">
    <cfRule type="expression" dxfId="439" priority="994" stopIfTrue="1">
      <formula>$E60&lt;&gt;""</formula>
    </cfRule>
  </conditionalFormatting>
  <conditionalFormatting sqref="I62">
    <cfRule type="expression" dxfId="438" priority="993" stopIfTrue="1">
      <formula>$E60&lt;&gt;""</formula>
    </cfRule>
  </conditionalFormatting>
  <conditionalFormatting sqref="S70">
    <cfRule type="expression" dxfId="437" priority="939" stopIfTrue="1">
      <formula>S70&lt;&gt;""</formula>
    </cfRule>
  </conditionalFormatting>
  <conditionalFormatting sqref="S120">
    <cfRule type="expression" dxfId="436" priority="938" stopIfTrue="1">
      <formula>S120&lt;&gt;""</formula>
    </cfRule>
  </conditionalFormatting>
  <conditionalFormatting sqref="P54 S47:U48 T46:U46">
    <cfRule type="expression" dxfId="435" priority="1548" stopIfTrue="1">
      <formula>ISNUMBER($P$54)</formula>
    </cfRule>
  </conditionalFormatting>
  <conditionalFormatting sqref="O54">
    <cfRule type="expression" dxfId="434" priority="917" stopIfTrue="1">
      <formula>ISNUMBER($P$54)</formula>
    </cfRule>
  </conditionalFormatting>
  <conditionalFormatting sqref="S140">
    <cfRule type="expression" dxfId="433" priority="907" stopIfTrue="1">
      <formula>S140&lt;&gt;""</formula>
    </cfRule>
  </conditionalFormatting>
  <conditionalFormatting sqref="S150">
    <cfRule type="expression" dxfId="432" priority="881" stopIfTrue="1">
      <formula>S150&lt;&gt;""</formula>
    </cfRule>
  </conditionalFormatting>
  <conditionalFormatting sqref="S160">
    <cfRule type="expression" dxfId="431" priority="855" stopIfTrue="1">
      <formula>S160&lt;&gt;""</formula>
    </cfRule>
  </conditionalFormatting>
  <conditionalFormatting sqref="M64">
    <cfRule type="expression" dxfId="430" priority="838" stopIfTrue="1">
      <formula>$M60&lt;&gt;""</formula>
    </cfRule>
  </conditionalFormatting>
  <conditionalFormatting sqref="P68">
    <cfRule type="expression" dxfId="429" priority="837" stopIfTrue="1">
      <formula>$M60&lt;&gt;""</formula>
    </cfRule>
  </conditionalFormatting>
  <conditionalFormatting sqref="Q68">
    <cfRule type="expression" dxfId="428" priority="836" stopIfTrue="1">
      <formula>$M60&lt;&gt;""</formula>
    </cfRule>
  </conditionalFormatting>
  <conditionalFormatting sqref="N62:O62">
    <cfRule type="expression" dxfId="427" priority="835" stopIfTrue="1">
      <formula>$M60&lt;&gt;""</formula>
    </cfRule>
  </conditionalFormatting>
  <conditionalFormatting sqref="N63:O63">
    <cfRule type="expression" dxfId="426" priority="834" stopIfTrue="1">
      <formula>$M60&lt;&gt;""</formula>
    </cfRule>
  </conditionalFormatting>
  <conditionalFormatting sqref="N66:O66">
    <cfRule type="expression" dxfId="425" priority="833" stopIfTrue="1">
      <formula>M60&lt;&gt;""</formula>
    </cfRule>
  </conditionalFormatting>
  <conditionalFormatting sqref="M68">
    <cfRule type="expression" dxfId="424" priority="832" stopIfTrue="1">
      <formula>$M60&lt;&gt;""</formula>
    </cfRule>
  </conditionalFormatting>
  <conditionalFormatting sqref="N68:O68">
    <cfRule type="expression" dxfId="423" priority="831" stopIfTrue="1">
      <formula>$M60&lt;&gt;""</formula>
    </cfRule>
  </conditionalFormatting>
  <conditionalFormatting sqref="M62:M63">
    <cfRule type="expression" dxfId="422" priority="830" stopIfTrue="1">
      <formula>$M60&lt;&gt;""</formula>
    </cfRule>
  </conditionalFormatting>
  <conditionalFormatting sqref="M66">
    <cfRule type="expression" dxfId="421" priority="829" stopIfTrue="1">
      <formula>$M60&lt;&gt;""</formula>
    </cfRule>
  </conditionalFormatting>
  <conditionalFormatting sqref="P62">
    <cfRule type="expression" dxfId="420" priority="828" stopIfTrue="1">
      <formula>$M60&lt;&gt;""</formula>
    </cfRule>
  </conditionalFormatting>
  <conditionalFormatting sqref="Q62">
    <cfRule type="expression" dxfId="419" priority="827" stopIfTrue="1">
      <formula>$M60&lt;&gt;""</formula>
    </cfRule>
  </conditionalFormatting>
  <conditionalFormatting sqref="R68">
    <cfRule type="expression" dxfId="418" priority="826" stopIfTrue="1">
      <formula>R62&lt;&gt;""</formula>
    </cfRule>
  </conditionalFormatting>
  <conditionalFormatting sqref="H63">
    <cfRule type="expression" dxfId="417" priority="825" stopIfTrue="1">
      <formula>$E60&lt;&gt;""</formula>
    </cfRule>
  </conditionalFormatting>
  <conditionalFormatting sqref="I63">
    <cfRule type="expression" dxfId="416" priority="824" stopIfTrue="1">
      <formula>$E60&lt;&gt;""</formula>
    </cfRule>
  </conditionalFormatting>
  <conditionalFormatting sqref="P63">
    <cfRule type="expression" dxfId="415" priority="683" stopIfTrue="1">
      <formula>$M60&lt;&gt;""</formula>
    </cfRule>
  </conditionalFormatting>
  <conditionalFormatting sqref="P66">
    <cfRule type="expression" dxfId="414" priority="400" stopIfTrue="1">
      <formula>$M60&lt;&gt;""</formula>
    </cfRule>
  </conditionalFormatting>
  <conditionalFormatting sqref="Q64">
    <cfRule type="expression" dxfId="413" priority="399" stopIfTrue="1">
      <formula>$M60&lt;&gt;""</formula>
    </cfRule>
  </conditionalFormatting>
  <conditionalFormatting sqref="Q66">
    <cfRule type="expression" dxfId="412" priority="398" stopIfTrue="1">
      <formula>$M60&lt;&gt;""</formula>
    </cfRule>
  </conditionalFormatting>
  <conditionalFormatting sqref="P64">
    <cfRule type="expression" dxfId="411" priority="396" stopIfTrue="1">
      <formula>$M60&lt;&gt;""</formula>
    </cfRule>
  </conditionalFormatting>
  <conditionalFormatting sqref="Q63">
    <cfRule type="expression" dxfId="410" priority="395" stopIfTrue="1">
      <formula>$M60&lt;&gt;""</formula>
    </cfRule>
  </conditionalFormatting>
  <conditionalFormatting sqref="H64">
    <cfRule type="expression" dxfId="409" priority="394" stopIfTrue="1">
      <formula>$E60&lt;&gt;""</formula>
    </cfRule>
  </conditionalFormatting>
  <conditionalFormatting sqref="I64">
    <cfRule type="expression" dxfId="408" priority="393" stopIfTrue="1">
      <formula>$E60&lt;&gt;""</formula>
    </cfRule>
  </conditionalFormatting>
  <conditionalFormatting sqref="H66">
    <cfRule type="expression" dxfId="407" priority="392" stopIfTrue="1">
      <formula>$E60&lt;&gt;""</formula>
    </cfRule>
  </conditionalFormatting>
  <conditionalFormatting sqref="I66">
    <cfRule type="expression" dxfId="406" priority="391" stopIfTrue="1">
      <formula>$E60&lt;&gt;""</formula>
    </cfRule>
  </conditionalFormatting>
  <conditionalFormatting sqref="E70:J70">
    <cfRule type="expression" dxfId="405" priority="390" stopIfTrue="1">
      <formula>E70&lt;&gt;""</formula>
    </cfRule>
  </conditionalFormatting>
  <conditionalFormatting sqref="E74">
    <cfRule type="expression" dxfId="404" priority="389" stopIfTrue="1">
      <formula>$E70&lt;&gt;""</formula>
    </cfRule>
  </conditionalFormatting>
  <conditionalFormatting sqref="H78">
    <cfRule type="expression" dxfId="403" priority="388" stopIfTrue="1">
      <formula>$E70&lt;&gt;""</formula>
    </cfRule>
  </conditionalFormatting>
  <conditionalFormatting sqref="I78">
    <cfRule type="expression" dxfId="402" priority="387" stopIfTrue="1">
      <formula>$E70&lt;&gt;""</formula>
    </cfRule>
  </conditionalFormatting>
  <conditionalFormatting sqref="F72:G72">
    <cfRule type="expression" dxfId="401" priority="386" stopIfTrue="1">
      <formula>$E70&lt;&gt;""</formula>
    </cfRule>
  </conditionalFormatting>
  <conditionalFormatting sqref="F73:G73">
    <cfRule type="expression" dxfId="400" priority="385" stopIfTrue="1">
      <formula>$E70&lt;&gt;""</formula>
    </cfRule>
  </conditionalFormatting>
  <conditionalFormatting sqref="F76:G76">
    <cfRule type="expression" dxfId="399" priority="384" stopIfTrue="1">
      <formula>E70&lt;&gt;""</formula>
    </cfRule>
  </conditionalFormatting>
  <conditionalFormatting sqref="E78">
    <cfRule type="expression" dxfId="398" priority="383" stopIfTrue="1">
      <formula>$E70&lt;&gt;""</formula>
    </cfRule>
  </conditionalFormatting>
  <conditionalFormatting sqref="F78:G78">
    <cfRule type="expression" dxfId="397" priority="382" stopIfTrue="1">
      <formula>$E70&lt;&gt;""</formula>
    </cfRule>
  </conditionalFormatting>
  <conditionalFormatting sqref="E72:E73">
    <cfRule type="expression" dxfId="396" priority="381" stopIfTrue="1">
      <formula>$E70&lt;&gt;""</formula>
    </cfRule>
  </conditionalFormatting>
  <conditionalFormatting sqref="E76">
    <cfRule type="expression" dxfId="395" priority="380" stopIfTrue="1">
      <formula>E70&lt;&gt;""</formula>
    </cfRule>
  </conditionalFormatting>
  <conditionalFormatting sqref="H72">
    <cfRule type="expression" dxfId="394" priority="379" stopIfTrue="1">
      <formula>$E70&lt;&gt;""</formula>
    </cfRule>
  </conditionalFormatting>
  <conditionalFormatting sqref="I72">
    <cfRule type="expression" dxfId="393" priority="378" stopIfTrue="1">
      <formula>$E70&lt;&gt;""</formula>
    </cfRule>
  </conditionalFormatting>
  <conditionalFormatting sqref="H73">
    <cfRule type="expression" dxfId="392" priority="377" stopIfTrue="1">
      <formula>$E70&lt;&gt;""</formula>
    </cfRule>
  </conditionalFormatting>
  <conditionalFormatting sqref="I73">
    <cfRule type="expression" dxfId="391" priority="376" stopIfTrue="1">
      <formula>$E70&lt;&gt;""</formula>
    </cfRule>
  </conditionalFormatting>
  <conditionalFormatting sqref="H74">
    <cfRule type="expression" dxfId="390" priority="375" stopIfTrue="1">
      <formula>$E70&lt;&gt;""</formula>
    </cfRule>
  </conditionalFormatting>
  <conditionalFormatting sqref="I74">
    <cfRule type="expression" dxfId="389" priority="374" stopIfTrue="1">
      <formula>$E70&lt;&gt;""</formula>
    </cfRule>
  </conditionalFormatting>
  <conditionalFormatting sqref="H76">
    <cfRule type="expression" dxfId="388" priority="373" stopIfTrue="1">
      <formula>$E70&lt;&gt;""</formula>
    </cfRule>
  </conditionalFormatting>
  <conditionalFormatting sqref="I76">
    <cfRule type="expression" dxfId="387" priority="372" stopIfTrue="1">
      <formula>$E70&lt;&gt;""</formula>
    </cfRule>
  </conditionalFormatting>
  <conditionalFormatting sqref="E80:J80">
    <cfRule type="expression" dxfId="386" priority="371" stopIfTrue="1">
      <formula>E80&lt;&gt;""</formula>
    </cfRule>
  </conditionalFormatting>
  <conditionalFormatting sqref="E84">
    <cfRule type="expression" dxfId="385" priority="370" stopIfTrue="1">
      <formula>$E80&lt;&gt;""</formula>
    </cfRule>
  </conditionalFormatting>
  <conditionalFormatting sqref="H88">
    <cfRule type="expression" dxfId="384" priority="369" stopIfTrue="1">
      <formula>$E80&lt;&gt;""</formula>
    </cfRule>
  </conditionalFormatting>
  <conditionalFormatting sqref="I88">
    <cfRule type="expression" dxfId="383" priority="368" stopIfTrue="1">
      <formula>$E80&lt;&gt;""</formula>
    </cfRule>
  </conditionalFormatting>
  <conditionalFormatting sqref="F82:G82">
    <cfRule type="expression" dxfId="382" priority="367" stopIfTrue="1">
      <formula>$E80&lt;&gt;""</formula>
    </cfRule>
  </conditionalFormatting>
  <conditionalFormatting sqref="F83:G83">
    <cfRule type="expression" dxfId="381" priority="366" stopIfTrue="1">
      <formula>$E80&lt;&gt;""</formula>
    </cfRule>
  </conditionalFormatting>
  <conditionalFormatting sqref="F86:G86">
    <cfRule type="expression" dxfId="380" priority="365" stopIfTrue="1">
      <formula>E80&lt;&gt;""</formula>
    </cfRule>
  </conditionalFormatting>
  <conditionalFormatting sqref="E88">
    <cfRule type="expression" dxfId="379" priority="364" stopIfTrue="1">
      <formula>$E80&lt;&gt;""</formula>
    </cfRule>
  </conditionalFormatting>
  <conditionalFormatting sqref="F88:G88">
    <cfRule type="expression" dxfId="378" priority="363" stopIfTrue="1">
      <formula>$E80&lt;&gt;""</formula>
    </cfRule>
  </conditionalFormatting>
  <conditionalFormatting sqref="E82:E83">
    <cfRule type="expression" dxfId="377" priority="362" stopIfTrue="1">
      <formula>$E80&lt;&gt;""</formula>
    </cfRule>
  </conditionalFormatting>
  <conditionalFormatting sqref="E86">
    <cfRule type="expression" dxfId="376" priority="361" stopIfTrue="1">
      <formula>E80&lt;&gt;""</formula>
    </cfRule>
  </conditionalFormatting>
  <conditionalFormatting sqref="H82">
    <cfRule type="expression" dxfId="375" priority="360" stopIfTrue="1">
      <formula>$E80&lt;&gt;""</formula>
    </cfRule>
  </conditionalFormatting>
  <conditionalFormatting sqref="I82">
    <cfRule type="expression" dxfId="374" priority="359" stopIfTrue="1">
      <formula>$E80&lt;&gt;""</formula>
    </cfRule>
  </conditionalFormatting>
  <conditionalFormatting sqref="H83">
    <cfRule type="expression" dxfId="373" priority="358" stopIfTrue="1">
      <formula>$E80&lt;&gt;""</formula>
    </cfRule>
  </conditionalFormatting>
  <conditionalFormatting sqref="I83">
    <cfRule type="expression" dxfId="372" priority="357" stopIfTrue="1">
      <formula>$E80&lt;&gt;""</formula>
    </cfRule>
  </conditionalFormatting>
  <conditionalFormatting sqref="H84">
    <cfRule type="expression" dxfId="371" priority="356" stopIfTrue="1">
      <formula>$E80&lt;&gt;""</formula>
    </cfRule>
  </conditionalFormatting>
  <conditionalFormatting sqref="I84">
    <cfRule type="expression" dxfId="370" priority="355" stopIfTrue="1">
      <formula>$E80&lt;&gt;""</formula>
    </cfRule>
  </conditionalFormatting>
  <conditionalFormatting sqref="H86">
    <cfRule type="expression" dxfId="369" priority="354" stopIfTrue="1">
      <formula>$E80&lt;&gt;""</formula>
    </cfRule>
  </conditionalFormatting>
  <conditionalFormatting sqref="I86">
    <cfRule type="expression" dxfId="368" priority="353" stopIfTrue="1">
      <formula>$E80&lt;&gt;""</formula>
    </cfRule>
  </conditionalFormatting>
  <conditionalFormatting sqref="E90:J90">
    <cfRule type="expression" dxfId="367" priority="352" stopIfTrue="1">
      <formula>E90&lt;&gt;""</formula>
    </cfRule>
  </conditionalFormatting>
  <conditionalFormatting sqref="E94">
    <cfRule type="expression" dxfId="366" priority="351" stopIfTrue="1">
      <formula>$E90&lt;&gt;""</formula>
    </cfRule>
  </conditionalFormatting>
  <conditionalFormatting sqref="H98">
    <cfRule type="expression" dxfId="365" priority="350" stopIfTrue="1">
      <formula>$E90&lt;&gt;""</formula>
    </cfRule>
  </conditionalFormatting>
  <conditionalFormatting sqref="I98">
    <cfRule type="expression" dxfId="364" priority="349" stopIfTrue="1">
      <formula>$E90&lt;&gt;""</formula>
    </cfRule>
  </conditionalFormatting>
  <conditionalFormatting sqref="F92:G92">
    <cfRule type="expression" dxfId="363" priority="348" stopIfTrue="1">
      <formula>$E90&lt;&gt;""</formula>
    </cfRule>
  </conditionalFormatting>
  <conditionalFormatting sqref="F93:G93">
    <cfRule type="expression" dxfId="362" priority="347" stopIfTrue="1">
      <formula>$E90&lt;&gt;""</formula>
    </cfRule>
  </conditionalFormatting>
  <conditionalFormatting sqref="F96:G96">
    <cfRule type="expression" dxfId="361" priority="346" stopIfTrue="1">
      <formula>E90&lt;&gt;""</formula>
    </cfRule>
  </conditionalFormatting>
  <conditionalFormatting sqref="E98">
    <cfRule type="expression" dxfId="360" priority="345" stopIfTrue="1">
      <formula>$E90&lt;&gt;""</formula>
    </cfRule>
  </conditionalFormatting>
  <conditionalFormatting sqref="F98:G98">
    <cfRule type="expression" dxfId="359" priority="344" stopIfTrue="1">
      <formula>$E90&lt;&gt;""</formula>
    </cfRule>
  </conditionalFormatting>
  <conditionalFormatting sqref="E92:E93">
    <cfRule type="expression" dxfId="358" priority="343" stopIfTrue="1">
      <formula>$E90&lt;&gt;""</formula>
    </cfRule>
  </conditionalFormatting>
  <conditionalFormatting sqref="E96">
    <cfRule type="expression" dxfId="357" priority="342" stopIfTrue="1">
      <formula>E90&lt;&gt;""</formula>
    </cfRule>
  </conditionalFormatting>
  <conditionalFormatting sqref="H92">
    <cfRule type="expression" dxfId="356" priority="341" stopIfTrue="1">
      <formula>$E90&lt;&gt;""</formula>
    </cfRule>
  </conditionalFormatting>
  <conditionalFormatting sqref="I92">
    <cfRule type="expression" dxfId="355" priority="340" stopIfTrue="1">
      <formula>$E90&lt;&gt;""</formula>
    </cfRule>
  </conditionalFormatting>
  <conditionalFormatting sqref="H93">
    <cfRule type="expression" dxfId="354" priority="339" stopIfTrue="1">
      <formula>$E90&lt;&gt;""</formula>
    </cfRule>
  </conditionalFormatting>
  <conditionalFormatting sqref="I93">
    <cfRule type="expression" dxfId="353" priority="338" stopIfTrue="1">
      <formula>$E90&lt;&gt;""</formula>
    </cfRule>
  </conditionalFormatting>
  <conditionalFormatting sqref="H94">
    <cfRule type="expression" dxfId="352" priority="337" stopIfTrue="1">
      <formula>$E90&lt;&gt;""</formula>
    </cfRule>
  </conditionalFormatting>
  <conditionalFormatting sqref="I94">
    <cfRule type="expression" dxfId="351" priority="336" stopIfTrue="1">
      <formula>$E90&lt;&gt;""</formula>
    </cfRule>
  </conditionalFormatting>
  <conditionalFormatting sqref="H96">
    <cfRule type="expression" dxfId="350" priority="335" stopIfTrue="1">
      <formula>$E90&lt;&gt;""</formula>
    </cfRule>
  </conditionalFormatting>
  <conditionalFormatting sqref="I96">
    <cfRule type="expression" dxfId="349" priority="334" stopIfTrue="1">
      <formula>$E90&lt;&gt;""</formula>
    </cfRule>
  </conditionalFormatting>
  <conditionalFormatting sqref="E100:J100">
    <cfRule type="expression" dxfId="348" priority="333" stopIfTrue="1">
      <formula>E100&lt;&gt;""</formula>
    </cfRule>
  </conditionalFormatting>
  <conditionalFormatting sqref="E104">
    <cfRule type="expression" dxfId="347" priority="332" stopIfTrue="1">
      <formula>$E100&lt;&gt;""</formula>
    </cfRule>
  </conditionalFormatting>
  <conditionalFormatting sqref="H108">
    <cfRule type="expression" dxfId="346" priority="331" stopIfTrue="1">
      <formula>$E100&lt;&gt;""</formula>
    </cfRule>
  </conditionalFormatting>
  <conditionalFormatting sqref="I108">
    <cfRule type="expression" dxfId="345" priority="330" stopIfTrue="1">
      <formula>$E100&lt;&gt;""</formula>
    </cfRule>
  </conditionalFormatting>
  <conditionalFormatting sqref="F102:G102">
    <cfRule type="expression" dxfId="344" priority="329" stopIfTrue="1">
      <formula>$E100&lt;&gt;""</formula>
    </cfRule>
  </conditionalFormatting>
  <conditionalFormatting sqref="F103:G103">
    <cfRule type="expression" dxfId="343" priority="328" stopIfTrue="1">
      <formula>$E100&lt;&gt;""</formula>
    </cfRule>
  </conditionalFormatting>
  <conditionalFormatting sqref="F106:G106">
    <cfRule type="expression" dxfId="342" priority="327" stopIfTrue="1">
      <formula>E100&lt;&gt;""</formula>
    </cfRule>
  </conditionalFormatting>
  <conditionalFormatting sqref="E108">
    <cfRule type="expression" dxfId="341" priority="326" stopIfTrue="1">
      <formula>$E100&lt;&gt;""</formula>
    </cfRule>
  </conditionalFormatting>
  <conditionalFormatting sqref="F108:G108">
    <cfRule type="expression" dxfId="340" priority="325" stopIfTrue="1">
      <formula>$E100&lt;&gt;""</formula>
    </cfRule>
  </conditionalFormatting>
  <conditionalFormatting sqref="E102:E103">
    <cfRule type="expression" dxfId="339" priority="324" stopIfTrue="1">
      <formula>$E100&lt;&gt;""</formula>
    </cfRule>
  </conditionalFormatting>
  <conditionalFormatting sqref="E106">
    <cfRule type="expression" dxfId="338" priority="323" stopIfTrue="1">
      <formula>E100&lt;&gt;""</formula>
    </cfRule>
  </conditionalFormatting>
  <conditionalFormatting sqref="H102">
    <cfRule type="expression" dxfId="337" priority="322" stopIfTrue="1">
      <formula>$E100&lt;&gt;""</formula>
    </cfRule>
  </conditionalFormatting>
  <conditionalFormatting sqref="I102">
    <cfRule type="expression" dxfId="336" priority="321" stopIfTrue="1">
      <formula>$E100&lt;&gt;""</formula>
    </cfRule>
  </conditionalFormatting>
  <conditionalFormatting sqref="H103">
    <cfRule type="expression" dxfId="335" priority="320" stopIfTrue="1">
      <formula>$E100&lt;&gt;""</formula>
    </cfRule>
  </conditionalFormatting>
  <conditionalFormatting sqref="I103">
    <cfRule type="expression" dxfId="334" priority="319" stopIfTrue="1">
      <formula>$E100&lt;&gt;""</formula>
    </cfRule>
  </conditionalFormatting>
  <conditionalFormatting sqref="H104">
    <cfRule type="expression" dxfId="333" priority="318" stopIfTrue="1">
      <formula>$E100&lt;&gt;""</formula>
    </cfRule>
  </conditionalFormatting>
  <conditionalFormatting sqref="I104">
    <cfRule type="expression" dxfId="332" priority="317" stopIfTrue="1">
      <formula>$E100&lt;&gt;""</formula>
    </cfRule>
  </conditionalFormatting>
  <conditionalFormatting sqref="H106">
    <cfRule type="expression" dxfId="331" priority="316" stopIfTrue="1">
      <formula>$E100&lt;&gt;""</formula>
    </cfRule>
  </conditionalFormatting>
  <conditionalFormatting sqref="I106">
    <cfRule type="expression" dxfId="330" priority="315" stopIfTrue="1">
      <formula>$E100&lt;&gt;""</formula>
    </cfRule>
  </conditionalFormatting>
  <conditionalFormatting sqref="E110:J110">
    <cfRule type="expression" dxfId="329" priority="314" stopIfTrue="1">
      <formula>E110&lt;&gt;""</formula>
    </cfRule>
  </conditionalFormatting>
  <conditionalFormatting sqref="E114">
    <cfRule type="expression" dxfId="328" priority="313" stopIfTrue="1">
      <formula>$E110&lt;&gt;""</formula>
    </cfRule>
  </conditionalFormatting>
  <conditionalFormatting sqref="H118">
    <cfRule type="expression" dxfId="327" priority="312" stopIfTrue="1">
      <formula>$E110&lt;&gt;""</formula>
    </cfRule>
  </conditionalFormatting>
  <conditionalFormatting sqref="I118">
    <cfRule type="expression" dxfId="326" priority="311" stopIfTrue="1">
      <formula>$E110&lt;&gt;""</formula>
    </cfRule>
  </conditionalFormatting>
  <conditionalFormatting sqref="F112:G112">
    <cfRule type="expression" dxfId="325" priority="310" stopIfTrue="1">
      <formula>$E110&lt;&gt;""</formula>
    </cfRule>
  </conditionalFormatting>
  <conditionalFormatting sqref="F113:G113">
    <cfRule type="expression" dxfId="324" priority="309" stopIfTrue="1">
      <formula>$E110&lt;&gt;""</formula>
    </cfRule>
  </conditionalFormatting>
  <conditionalFormatting sqref="F116:G116">
    <cfRule type="expression" dxfId="323" priority="308" stopIfTrue="1">
      <formula>E110&lt;&gt;""</formula>
    </cfRule>
  </conditionalFormatting>
  <conditionalFormatting sqref="E118">
    <cfRule type="expression" dxfId="322" priority="307" stopIfTrue="1">
      <formula>$E110&lt;&gt;""</formula>
    </cfRule>
  </conditionalFormatting>
  <conditionalFormatting sqref="F118:G118">
    <cfRule type="expression" dxfId="321" priority="306" stopIfTrue="1">
      <formula>$E110&lt;&gt;""</formula>
    </cfRule>
  </conditionalFormatting>
  <conditionalFormatting sqref="E112:E113">
    <cfRule type="expression" dxfId="320" priority="305" stopIfTrue="1">
      <formula>$E110&lt;&gt;""</formula>
    </cfRule>
  </conditionalFormatting>
  <conditionalFormatting sqref="E116">
    <cfRule type="expression" dxfId="319" priority="304" stopIfTrue="1">
      <formula>E110&lt;&gt;""</formula>
    </cfRule>
  </conditionalFormatting>
  <conditionalFormatting sqref="H112">
    <cfRule type="expression" dxfId="318" priority="303" stopIfTrue="1">
      <formula>$E110&lt;&gt;""</formula>
    </cfRule>
  </conditionalFormatting>
  <conditionalFormatting sqref="I112">
    <cfRule type="expression" dxfId="317" priority="302" stopIfTrue="1">
      <formula>$E110&lt;&gt;""</formula>
    </cfRule>
  </conditionalFormatting>
  <conditionalFormatting sqref="H113">
    <cfRule type="expression" dxfId="316" priority="301" stopIfTrue="1">
      <formula>$E110&lt;&gt;""</formula>
    </cfRule>
  </conditionalFormatting>
  <conditionalFormatting sqref="I113">
    <cfRule type="expression" dxfId="315" priority="300" stopIfTrue="1">
      <formula>$E110&lt;&gt;""</formula>
    </cfRule>
  </conditionalFormatting>
  <conditionalFormatting sqref="H114">
    <cfRule type="expression" dxfId="314" priority="299" stopIfTrue="1">
      <formula>$E110&lt;&gt;""</formula>
    </cfRule>
  </conditionalFormatting>
  <conditionalFormatting sqref="I114">
    <cfRule type="expression" dxfId="313" priority="298" stopIfTrue="1">
      <formula>$E110&lt;&gt;""</formula>
    </cfRule>
  </conditionalFormatting>
  <conditionalFormatting sqref="H116">
    <cfRule type="expression" dxfId="312" priority="297" stopIfTrue="1">
      <formula>$E110&lt;&gt;""</formula>
    </cfRule>
  </conditionalFormatting>
  <conditionalFormatting sqref="I116">
    <cfRule type="expression" dxfId="311" priority="296" stopIfTrue="1">
      <formula>$E110&lt;&gt;""</formula>
    </cfRule>
  </conditionalFormatting>
  <conditionalFormatting sqref="E120:J120">
    <cfRule type="expression" dxfId="310" priority="295" stopIfTrue="1">
      <formula>E120&lt;&gt;""</formula>
    </cfRule>
  </conditionalFormatting>
  <conditionalFormatting sqref="E124">
    <cfRule type="expression" dxfId="309" priority="294" stopIfTrue="1">
      <formula>$E120&lt;&gt;""</formula>
    </cfRule>
  </conditionalFormatting>
  <conditionalFormatting sqref="H128">
    <cfRule type="expression" dxfId="308" priority="293" stopIfTrue="1">
      <formula>$E120&lt;&gt;""</formula>
    </cfRule>
  </conditionalFormatting>
  <conditionalFormatting sqref="I128">
    <cfRule type="expression" dxfId="307" priority="292" stopIfTrue="1">
      <formula>$E120&lt;&gt;""</formula>
    </cfRule>
  </conditionalFormatting>
  <conditionalFormatting sqref="F122:G122">
    <cfRule type="expression" dxfId="306" priority="291" stopIfTrue="1">
      <formula>$E120&lt;&gt;""</formula>
    </cfRule>
  </conditionalFormatting>
  <conditionalFormatting sqref="F123:G123">
    <cfRule type="expression" dxfId="305" priority="290" stopIfTrue="1">
      <formula>$E120&lt;&gt;""</formula>
    </cfRule>
  </conditionalFormatting>
  <conditionalFormatting sqref="F126:G126">
    <cfRule type="expression" dxfId="304" priority="289" stopIfTrue="1">
      <formula>E120&lt;&gt;""</formula>
    </cfRule>
  </conditionalFormatting>
  <conditionalFormatting sqref="E128">
    <cfRule type="expression" dxfId="303" priority="288" stopIfTrue="1">
      <formula>$E120&lt;&gt;""</formula>
    </cfRule>
  </conditionalFormatting>
  <conditionalFormatting sqref="F128:G128">
    <cfRule type="expression" dxfId="302" priority="287" stopIfTrue="1">
      <formula>$E120&lt;&gt;""</formula>
    </cfRule>
  </conditionalFormatting>
  <conditionalFormatting sqref="E122:E123">
    <cfRule type="expression" dxfId="301" priority="286" stopIfTrue="1">
      <formula>$E120&lt;&gt;""</formula>
    </cfRule>
  </conditionalFormatting>
  <conditionalFormatting sqref="E126">
    <cfRule type="expression" dxfId="300" priority="285" stopIfTrue="1">
      <formula>E120&lt;&gt;""</formula>
    </cfRule>
  </conditionalFormatting>
  <conditionalFormatting sqref="H122">
    <cfRule type="expression" dxfId="299" priority="284" stopIfTrue="1">
      <formula>$E120&lt;&gt;""</formula>
    </cfRule>
  </conditionalFormatting>
  <conditionalFormatting sqref="I122">
    <cfRule type="expression" dxfId="298" priority="283" stopIfTrue="1">
      <formula>$E120&lt;&gt;""</formula>
    </cfRule>
  </conditionalFormatting>
  <conditionalFormatting sqref="H123">
    <cfRule type="expression" dxfId="297" priority="282" stopIfTrue="1">
      <formula>$E120&lt;&gt;""</formula>
    </cfRule>
  </conditionalFormatting>
  <conditionalFormatting sqref="I123">
    <cfRule type="expression" dxfId="296" priority="281" stopIfTrue="1">
      <formula>$E120&lt;&gt;""</formula>
    </cfRule>
  </conditionalFormatting>
  <conditionalFormatting sqref="H124">
    <cfRule type="expression" dxfId="295" priority="280" stopIfTrue="1">
      <formula>$E120&lt;&gt;""</formula>
    </cfRule>
  </conditionalFormatting>
  <conditionalFormatting sqref="I124">
    <cfRule type="expression" dxfId="294" priority="279" stopIfTrue="1">
      <formula>$E120&lt;&gt;""</formula>
    </cfRule>
  </conditionalFormatting>
  <conditionalFormatting sqref="H126">
    <cfRule type="expression" dxfId="293" priority="278" stopIfTrue="1">
      <formula>$E120&lt;&gt;""</formula>
    </cfRule>
  </conditionalFormatting>
  <conditionalFormatting sqref="I126">
    <cfRule type="expression" dxfId="292" priority="277" stopIfTrue="1">
      <formula>$E120&lt;&gt;""</formula>
    </cfRule>
  </conditionalFormatting>
  <conditionalFormatting sqref="E130:J130">
    <cfRule type="expression" dxfId="291" priority="276" stopIfTrue="1">
      <formula>E130&lt;&gt;""</formula>
    </cfRule>
  </conditionalFormatting>
  <conditionalFormatting sqref="E134">
    <cfRule type="expression" dxfId="290" priority="275" stopIfTrue="1">
      <formula>$E130&lt;&gt;""</formula>
    </cfRule>
  </conditionalFormatting>
  <conditionalFormatting sqref="H138">
    <cfRule type="expression" dxfId="289" priority="274" stopIfTrue="1">
      <formula>$E130&lt;&gt;""</formula>
    </cfRule>
  </conditionalFormatting>
  <conditionalFormatting sqref="I138">
    <cfRule type="expression" dxfId="288" priority="273" stopIfTrue="1">
      <formula>$E130&lt;&gt;""</formula>
    </cfRule>
  </conditionalFormatting>
  <conditionalFormatting sqref="F132:G132">
    <cfRule type="expression" dxfId="287" priority="272" stopIfTrue="1">
      <formula>$E130&lt;&gt;""</formula>
    </cfRule>
  </conditionalFormatting>
  <conditionalFormatting sqref="F133:G133">
    <cfRule type="expression" dxfId="286" priority="271" stopIfTrue="1">
      <formula>$E130&lt;&gt;""</formula>
    </cfRule>
  </conditionalFormatting>
  <conditionalFormatting sqref="F136:G136">
    <cfRule type="expression" dxfId="285" priority="270" stopIfTrue="1">
      <formula>E130&lt;&gt;""</formula>
    </cfRule>
  </conditionalFormatting>
  <conditionalFormatting sqref="E138">
    <cfRule type="expression" dxfId="284" priority="269" stopIfTrue="1">
      <formula>$E130&lt;&gt;""</formula>
    </cfRule>
  </conditionalFormatting>
  <conditionalFormatting sqref="F138:G138">
    <cfRule type="expression" dxfId="283" priority="268" stopIfTrue="1">
      <formula>$E130&lt;&gt;""</formula>
    </cfRule>
  </conditionalFormatting>
  <conditionalFormatting sqref="E132:E133">
    <cfRule type="expression" dxfId="282" priority="267" stopIfTrue="1">
      <formula>$E130&lt;&gt;""</formula>
    </cfRule>
  </conditionalFormatting>
  <conditionalFormatting sqref="E136">
    <cfRule type="expression" dxfId="281" priority="266" stopIfTrue="1">
      <formula>E130&lt;&gt;""</formula>
    </cfRule>
  </conditionalFormatting>
  <conditionalFormatting sqref="H132">
    <cfRule type="expression" dxfId="280" priority="265" stopIfTrue="1">
      <formula>$E130&lt;&gt;""</formula>
    </cfRule>
  </conditionalFormatting>
  <conditionalFormatting sqref="I132">
    <cfRule type="expression" dxfId="279" priority="264" stopIfTrue="1">
      <formula>$E130&lt;&gt;""</formula>
    </cfRule>
  </conditionalFormatting>
  <conditionalFormatting sqref="H133">
    <cfRule type="expression" dxfId="278" priority="263" stopIfTrue="1">
      <formula>$E130&lt;&gt;""</formula>
    </cfRule>
  </conditionalFormatting>
  <conditionalFormatting sqref="I133">
    <cfRule type="expression" dxfId="277" priority="262" stopIfTrue="1">
      <formula>$E130&lt;&gt;""</formula>
    </cfRule>
  </conditionalFormatting>
  <conditionalFormatting sqref="H134">
    <cfRule type="expression" dxfId="276" priority="261" stopIfTrue="1">
      <formula>$E130&lt;&gt;""</formula>
    </cfRule>
  </conditionalFormatting>
  <conditionalFormatting sqref="I134">
    <cfRule type="expression" dxfId="275" priority="260" stopIfTrue="1">
      <formula>$E130&lt;&gt;""</formula>
    </cfRule>
  </conditionalFormatting>
  <conditionalFormatting sqref="H136">
    <cfRule type="expression" dxfId="274" priority="259" stopIfTrue="1">
      <formula>$E130&lt;&gt;""</formula>
    </cfRule>
  </conditionalFormatting>
  <conditionalFormatting sqref="I136">
    <cfRule type="expression" dxfId="273" priority="258" stopIfTrue="1">
      <formula>$E130&lt;&gt;""</formula>
    </cfRule>
  </conditionalFormatting>
  <conditionalFormatting sqref="E140:J140">
    <cfRule type="expression" dxfId="272" priority="257" stopIfTrue="1">
      <formula>E140&lt;&gt;""</formula>
    </cfRule>
  </conditionalFormatting>
  <conditionalFormatting sqref="E144">
    <cfRule type="expression" dxfId="271" priority="256" stopIfTrue="1">
      <formula>$E140&lt;&gt;""</formula>
    </cfRule>
  </conditionalFormatting>
  <conditionalFormatting sqref="H148">
    <cfRule type="expression" dxfId="270" priority="255" stopIfTrue="1">
      <formula>$E140&lt;&gt;""</formula>
    </cfRule>
  </conditionalFormatting>
  <conditionalFormatting sqref="I148">
    <cfRule type="expression" dxfId="269" priority="254" stopIfTrue="1">
      <formula>$E140&lt;&gt;""</formula>
    </cfRule>
  </conditionalFormatting>
  <conditionalFormatting sqref="F142:G142">
    <cfRule type="expression" dxfId="268" priority="253" stopIfTrue="1">
      <formula>$E140&lt;&gt;""</formula>
    </cfRule>
  </conditionalFormatting>
  <conditionalFormatting sqref="F143:G143">
    <cfRule type="expression" dxfId="267" priority="252" stopIfTrue="1">
      <formula>$E140&lt;&gt;""</formula>
    </cfRule>
  </conditionalFormatting>
  <conditionalFormatting sqref="F146:G146">
    <cfRule type="expression" dxfId="266" priority="251" stopIfTrue="1">
      <formula>E140&lt;&gt;""</formula>
    </cfRule>
  </conditionalFormatting>
  <conditionalFormatting sqref="E148">
    <cfRule type="expression" dxfId="265" priority="250" stopIfTrue="1">
      <formula>$E140&lt;&gt;""</formula>
    </cfRule>
  </conditionalFormatting>
  <conditionalFormatting sqref="F148:G148">
    <cfRule type="expression" dxfId="264" priority="249" stopIfTrue="1">
      <formula>$E140&lt;&gt;""</formula>
    </cfRule>
  </conditionalFormatting>
  <conditionalFormatting sqref="E142:E143">
    <cfRule type="expression" dxfId="263" priority="248" stopIfTrue="1">
      <formula>$E140&lt;&gt;""</formula>
    </cfRule>
  </conditionalFormatting>
  <conditionalFormatting sqref="E146">
    <cfRule type="expression" dxfId="262" priority="247" stopIfTrue="1">
      <formula>E140&lt;&gt;""</formula>
    </cfRule>
  </conditionalFormatting>
  <conditionalFormatting sqref="H142">
    <cfRule type="expression" dxfId="261" priority="246" stopIfTrue="1">
      <formula>$E140&lt;&gt;""</formula>
    </cfRule>
  </conditionalFormatting>
  <conditionalFormatting sqref="I142">
    <cfRule type="expression" dxfId="260" priority="245" stopIfTrue="1">
      <formula>$E140&lt;&gt;""</formula>
    </cfRule>
  </conditionalFormatting>
  <conditionalFormatting sqref="H143">
    <cfRule type="expression" dxfId="259" priority="244" stopIfTrue="1">
      <formula>$E140&lt;&gt;""</formula>
    </cfRule>
  </conditionalFormatting>
  <conditionalFormatting sqref="I143">
    <cfRule type="expression" dxfId="258" priority="243" stopIfTrue="1">
      <formula>$E140&lt;&gt;""</formula>
    </cfRule>
  </conditionalFormatting>
  <conditionalFormatting sqref="H144">
    <cfRule type="expression" dxfId="257" priority="242" stopIfTrue="1">
      <formula>$E140&lt;&gt;""</formula>
    </cfRule>
  </conditionalFormatting>
  <conditionalFormatting sqref="I144">
    <cfRule type="expression" dxfId="256" priority="241" stopIfTrue="1">
      <formula>$E140&lt;&gt;""</formula>
    </cfRule>
  </conditionalFormatting>
  <conditionalFormatting sqref="H146">
    <cfRule type="expression" dxfId="255" priority="240" stopIfTrue="1">
      <formula>$E140&lt;&gt;""</formula>
    </cfRule>
  </conditionalFormatting>
  <conditionalFormatting sqref="I146">
    <cfRule type="expression" dxfId="254" priority="239" stopIfTrue="1">
      <formula>$E140&lt;&gt;""</formula>
    </cfRule>
  </conditionalFormatting>
  <conditionalFormatting sqref="E150:J150">
    <cfRule type="expression" dxfId="253" priority="238" stopIfTrue="1">
      <formula>E150&lt;&gt;""</formula>
    </cfRule>
  </conditionalFormatting>
  <conditionalFormatting sqref="E154">
    <cfRule type="expression" dxfId="252" priority="237" stopIfTrue="1">
      <formula>$E150&lt;&gt;""</formula>
    </cfRule>
  </conditionalFormatting>
  <conditionalFormatting sqref="H158">
    <cfRule type="expression" dxfId="251" priority="236" stopIfTrue="1">
      <formula>$E150&lt;&gt;""</formula>
    </cfRule>
  </conditionalFormatting>
  <conditionalFormatting sqref="I158">
    <cfRule type="expression" dxfId="250" priority="235" stopIfTrue="1">
      <formula>$E150&lt;&gt;""</formula>
    </cfRule>
  </conditionalFormatting>
  <conditionalFormatting sqref="F152:G152">
    <cfRule type="expression" dxfId="249" priority="234" stopIfTrue="1">
      <formula>$E150&lt;&gt;""</formula>
    </cfRule>
  </conditionalFormatting>
  <conditionalFormatting sqref="F153:G153">
    <cfRule type="expression" dxfId="248" priority="233" stopIfTrue="1">
      <formula>$E150&lt;&gt;""</formula>
    </cfRule>
  </conditionalFormatting>
  <conditionalFormatting sqref="F156:G156">
    <cfRule type="expression" dxfId="247" priority="232" stopIfTrue="1">
      <formula>E150&lt;&gt;""</formula>
    </cfRule>
  </conditionalFormatting>
  <conditionalFormatting sqref="E158">
    <cfRule type="expression" dxfId="246" priority="231" stopIfTrue="1">
      <formula>$E150&lt;&gt;""</formula>
    </cfRule>
  </conditionalFormatting>
  <conditionalFormatting sqref="F158:G158">
    <cfRule type="expression" dxfId="245" priority="230" stopIfTrue="1">
      <formula>$E150&lt;&gt;""</formula>
    </cfRule>
  </conditionalFormatting>
  <conditionalFormatting sqref="E152:E153">
    <cfRule type="expression" dxfId="244" priority="229" stopIfTrue="1">
      <formula>$E150&lt;&gt;""</formula>
    </cfRule>
  </conditionalFormatting>
  <conditionalFormatting sqref="E156">
    <cfRule type="expression" dxfId="243" priority="228" stopIfTrue="1">
      <formula>E150&lt;&gt;""</formula>
    </cfRule>
  </conditionalFormatting>
  <conditionalFormatting sqref="H152">
    <cfRule type="expression" dxfId="242" priority="227" stopIfTrue="1">
      <formula>$E150&lt;&gt;""</formula>
    </cfRule>
  </conditionalFormatting>
  <conditionalFormatting sqref="I152">
    <cfRule type="expression" dxfId="241" priority="226" stopIfTrue="1">
      <formula>$E150&lt;&gt;""</formula>
    </cfRule>
  </conditionalFormatting>
  <conditionalFormatting sqref="H153">
    <cfRule type="expression" dxfId="240" priority="225" stopIfTrue="1">
      <formula>$E150&lt;&gt;""</formula>
    </cfRule>
  </conditionalFormatting>
  <conditionalFormatting sqref="I153">
    <cfRule type="expression" dxfId="239" priority="224" stopIfTrue="1">
      <formula>$E150&lt;&gt;""</formula>
    </cfRule>
  </conditionalFormatting>
  <conditionalFormatting sqref="H154">
    <cfRule type="expression" dxfId="238" priority="223" stopIfTrue="1">
      <formula>$E150&lt;&gt;""</formula>
    </cfRule>
  </conditionalFormatting>
  <conditionalFormatting sqref="I154">
    <cfRule type="expression" dxfId="237" priority="222" stopIfTrue="1">
      <formula>$E150&lt;&gt;""</formula>
    </cfRule>
  </conditionalFormatting>
  <conditionalFormatting sqref="H156">
    <cfRule type="expression" dxfId="236" priority="221" stopIfTrue="1">
      <formula>$E150&lt;&gt;""</formula>
    </cfRule>
  </conditionalFormatting>
  <conditionalFormatting sqref="I156">
    <cfRule type="expression" dxfId="235" priority="220" stopIfTrue="1">
      <formula>$E150&lt;&gt;""</formula>
    </cfRule>
  </conditionalFormatting>
  <conditionalFormatting sqref="E160:J160">
    <cfRule type="expression" dxfId="234" priority="219" stopIfTrue="1">
      <formula>E160&lt;&gt;""</formula>
    </cfRule>
  </conditionalFormatting>
  <conditionalFormatting sqref="E164">
    <cfRule type="expression" dxfId="233" priority="218" stopIfTrue="1">
      <formula>$E160&lt;&gt;""</formula>
    </cfRule>
  </conditionalFormatting>
  <conditionalFormatting sqref="H168">
    <cfRule type="expression" dxfId="232" priority="217" stopIfTrue="1">
      <formula>$E160&lt;&gt;""</formula>
    </cfRule>
  </conditionalFormatting>
  <conditionalFormatting sqref="I168">
    <cfRule type="expression" dxfId="231" priority="216" stopIfTrue="1">
      <formula>$E160&lt;&gt;""</formula>
    </cfRule>
  </conditionalFormatting>
  <conditionalFormatting sqref="F162:G162">
    <cfRule type="expression" dxfId="230" priority="215" stopIfTrue="1">
      <formula>$E160&lt;&gt;""</formula>
    </cfRule>
  </conditionalFormatting>
  <conditionalFormatting sqref="F163:G163">
    <cfRule type="expression" dxfId="229" priority="214" stopIfTrue="1">
      <formula>$E160&lt;&gt;""</formula>
    </cfRule>
  </conditionalFormatting>
  <conditionalFormatting sqref="F166:G166">
    <cfRule type="expression" dxfId="228" priority="213" stopIfTrue="1">
      <formula>E160&lt;&gt;""</formula>
    </cfRule>
  </conditionalFormatting>
  <conditionalFormatting sqref="E168">
    <cfRule type="expression" dxfId="227" priority="212" stopIfTrue="1">
      <formula>$E160&lt;&gt;""</formula>
    </cfRule>
  </conditionalFormatting>
  <conditionalFormatting sqref="F168:G168">
    <cfRule type="expression" dxfId="226" priority="211" stopIfTrue="1">
      <formula>$E160&lt;&gt;""</formula>
    </cfRule>
  </conditionalFormatting>
  <conditionalFormatting sqref="E162:E163">
    <cfRule type="expression" dxfId="225" priority="210" stopIfTrue="1">
      <formula>$E160&lt;&gt;""</formula>
    </cfRule>
  </conditionalFormatting>
  <conditionalFormatting sqref="E166">
    <cfRule type="expression" dxfId="224" priority="209" stopIfTrue="1">
      <formula>E160&lt;&gt;""</formula>
    </cfRule>
  </conditionalFormatting>
  <conditionalFormatting sqref="H162">
    <cfRule type="expression" dxfId="223" priority="208" stopIfTrue="1">
      <formula>$E160&lt;&gt;""</formula>
    </cfRule>
  </conditionalFormatting>
  <conditionalFormatting sqref="I162">
    <cfRule type="expression" dxfId="222" priority="207" stopIfTrue="1">
      <formula>$E160&lt;&gt;""</formula>
    </cfRule>
  </conditionalFormatting>
  <conditionalFormatting sqref="H163">
    <cfRule type="expression" dxfId="221" priority="206" stopIfTrue="1">
      <formula>$E160&lt;&gt;""</formula>
    </cfRule>
  </conditionalFormatting>
  <conditionalFormatting sqref="I163">
    <cfRule type="expression" dxfId="220" priority="205" stopIfTrue="1">
      <formula>$E160&lt;&gt;""</formula>
    </cfRule>
  </conditionalFormatting>
  <conditionalFormatting sqref="H164">
    <cfRule type="expression" dxfId="219" priority="204" stopIfTrue="1">
      <formula>$E160&lt;&gt;""</formula>
    </cfRule>
  </conditionalFormatting>
  <conditionalFormatting sqref="I164">
    <cfRule type="expression" dxfId="218" priority="203" stopIfTrue="1">
      <formula>$E160&lt;&gt;""</formula>
    </cfRule>
  </conditionalFormatting>
  <conditionalFormatting sqref="H166">
    <cfRule type="expression" dxfId="217" priority="202" stopIfTrue="1">
      <formula>$E160&lt;&gt;""</formula>
    </cfRule>
  </conditionalFormatting>
  <conditionalFormatting sqref="I166">
    <cfRule type="expression" dxfId="216" priority="201" stopIfTrue="1">
      <formula>$E160&lt;&gt;""</formula>
    </cfRule>
  </conditionalFormatting>
  <conditionalFormatting sqref="M70">
    <cfRule type="expression" dxfId="215" priority="200" stopIfTrue="1">
      <formula>M70&lt;&gt;""</formula>
    </cfRule>
  </conditionalFormatting>
  <conditionalFormatting sqref="M74">
    <cfRule type="expression" dxfId="214" priority="199" stopIfTrue="1">
      <formula>$M70&lt;&gt;""</formula>
    </cfRule>
  </conditionalFormatting>
  <conditionalFormatting sqref="P78">
    <cfRule type="expression" dxfId="213" priority="198" stopIfTrue="1">
      <formula>$M70&lt;&gt;""</formula>
    </cfRule>
  </conditionalFormatting>
  <conditionalFormatting sqref="Q78">
    <cfRule type="expression" dxfId="212" priority="197" stopIfTrue="1">
      <formula>$M70&lt;&gt;""</formula>
    </cfRule>
  </conditionalFormatting>
  <conditionalFormatting sqref="N72:O72">
    <cfRule type="expression" dxfId="211" priority="196" stopIfTrue="1">
      <formula>$M70&lt;&gt;""</formula>
    </cfRule>
  </conditionalFormatting>
  <conditionalFormatting sqref="N73:O73">
    <cfRule type="expression" dxfId="210" priority="195" stopIfTrue="1">
      <formula>$M70&lt;&gt;""</formula>
    </cfRule>
  </conditionalFormatting>
  <conditionalFormatting sqref="N76:O76">
    <cfRule type="expression" dxfId="209" priority="194" stopIfTrue="1">
      <formula>M70&lt;&gt;""</formula>
    </cfRule>
  </conditionalFormatting>
  <conditionalFormatting sqref="M78">
    <cfRule type="expression" dxfId="208" priority="193" stopIfTrue="1">
      <formula>$M70&lt;&gt;""</formula>
    </cfRule>
  </conditionalFormatting>
  <conditionalFormatting sqref="N78:O78">
    <cfRule type="expression" dxfId="207" priority="192" stopIfTrue="1">
      <formula>$M70&lt;&gt;""</formula>
    </cfRule>
  </conditionalFormatting>
  <conditionalFormatting sqref="M72:M73">
    <cfRule type="expression" dxfId="206" priority="191" stopIfTrue="1">
      <formula>$M70&lt;&gt;""</formula>
    </cfRule>
  </conditionalFormatting>
  <conditionalFormatting sqref="M76">
    <cfRule type="expression" dxfId="205" priority="190" stopIfTrue="1">
      <formula>$M70&lt;&gt;""</formula>
    </cfRule>
  </conditionalFormatting>
  <conditionalFormatting sqref="P72">
    <cfRule type="expression" dxfId="204" priority="189" stopIfTrue="1">
      <formula>$M70&lt;&gt;""</formula>
    </cfRule>
  </conditionalFormatting>
  <conditionalFormatting sqref="Q72">
    <cfRule type="expression" dxfId="203" priority="188" stopIfTrue="1">
      <formula>$M70&lt;&gt;""</formula>
    </cfRule>
  </conditionalFormatting>
  <conditionalFormatting sqref="R78">
    <cfRule type="expression" dxfId="202" priority="187" stopIfTrue="1">
      <formula>R72&lt;&gt;""</formula>
    </cfRule>
  </conditionalFormatting>
  <conditionalFormatting sqref="P73">
    <cfRule type="expression" dxfId="201" priority="186" stopIfTrue="1">
      <formula>$M70&lt;&gt;""</formula>
    </cfRule>
  </conditionalFormatting>
  <conditionalFormatting sqref="P76">
    <cfRule type="expression" dxfId="200" priority="185" stopIfTrue="1">
      <formula>$M70&lt;&gt;""</formula>
    </cfRule>
  </conditionalFormatting>
  <conditionalFormatting sqref="Q74">
    <cfRule type="expression" dxfId="199" priority="184" stopIfTrue="1">
      <formula>$M70&lt;&gt;""</formula>
    </cfRule>
  </conditionalFormatting>
  <conditionalFormatting sqref="Q76">
    <cfRule type="expression" dxfId="198" priority="183" stopIfTrue="1">
      <formula>$M70&lt;&gt;""</formula>
    </cfRule>
  </conditionalFormatting>
  <conditionalFormatting sqref="P74">
    <cfRule type="expression" dxfId="197" priority="182" stopIfTrue="1">
      <formula>$M70&lt;&gt;""</formula>
    </cfRule>
  </conditionalFormatting>
  <conditionalFormatting sqref="Q73">
    <cfRule type="expression" dxfId="196" priority="181" stopIfTrue="1">
      <formula>$M70&lt;&gt;""</formula>
    </cfRule>
  </conditionalFormatting>
  <conditionalFormatting sqref="M80">
    <cfRule type="expression" dxfId="195" priority="180" stopIfTrue="1">
      <formula>M80&lt;&gt;""</formula>
    </cfRule>
  </conditionalFormatting>
  <conditionalFormatting sqref="M84">
    <cfRule type="expression" dxfId="194" priority="179" stopIfTrue="1">
      <formula>$M80&lt;&gt;""</formula>
    </cfRule>
  </conditionalFormatting>
  <conditionalFormatting sqref="P88">
    <cfRule type="expression" dxfId="193" priority="178" stopIfTrue="1">
      <formula>$M80&lt;&gt;""</formula>
    </cfRule>
  </conditionalFormatting>
  <conditionalFormatting sqref="Q88">
    <cfRule type="expression" dxfId="192" priority="177" stopIfTrue="1">
      <formula>$M80&lt;&gt;""</formula>
    </cfRule>
  </conditionalFormatting>
  <conditionalFormatting sqref="N82:O82">
    <cfRule type="expression" dxfId="191" priority="176" stopIfTrue="1">
      <formula>$M80&lt;&gt;""</formula>
    </cfRule>
  </conditionalFormatting>
  <conditionalFormatting sqref="N83:O83">
    <cfRule type="expression" dxfId="190" priority="175" stopIfTrue="1">
      <formula>$M80&lt;&gt;""</formula>
    </cfRule>
  </conditionalFormatting>
  <conditionalFormatting sqref="N86:O86">
    <cfRule type="expression" dxfId="189" priority="174" stopIfTrue="1">
      <formula>M80&lt;&gt;""</formula>
    </cfRule>
  </conditionalFormatting>
  <conditionalFormatting sqref="M88">
    <cfRule type="expression" dxfId="188" priority="173" stopIfTrue="1">
      <formula>$M80&lt;&gt;""</formula>
    </cfRule>
  </conditionalFormatting>
  <conditionalFormatting sqref="N88:O88">
    <cfRule type="expression" dxfId="187" priority="172" stopIfTrue="1">
      <formula>$M80&lt;&gt;""</formula>
    </cfRule>
  </conditionalFormatting>
  <conditionalFormatting sqref="M82:M83">
    <cfRule type="expression" dxfId="186" priority="171" stopIfTrue="1">
      <formula>$M80&lt;&gt;""</formula>
    </cfRule>
  </conditionalFormatting>
  <conditionalFormatting sqref="M86">
    <cfRule type="expression" dxfId="185" priority="170" stopIfTrue="1">
      <formula>$M80&lt;&gt;""</formula>
    </cfRule>
  </conditionalFormatting>
  <conditionalFormatting sqref="P82">
    <cfRule type="expression" dxfId="184" priority="169" stopIfTrue="1">
      <formula>$M80&lt;&gt;""</formula>
    </cfRule>
  </conditionalFormatting>
  <conditionalFormatting sqref="Q82">
    <cfRule type="expression" dxfId="183" priority="168" stopIfTrue="1">
      <formula>$M80&lt;&gt;""</formula>
    </cfRule>
  </conditionalFormatting>
  <conditionalFormatting sqref="R88">
    <cfRule type="expression" dxfId="182" priority="167" stopIfTrue="1">
      <formula>R82&lt;&gt;""</formula>
    </cfRule>
  </conditionalFormatting>
  <conditionalFormatting sqref="P83">
    <cfRule type="expression" dxfId="181" priority="166" stopIfTrue="1">
      <formula>$M80&lt;&gt;""</formula>
    </cfRule>
  </conditionalFormatting>
  <conditionalFormatting sqref="P86">
    <cfRule type="expression" dxfId="180" priority="165" stopIfTrue="1">
      <formula>$M80&lt;&gt;""</formula>
    </cfRule>
  </conditionalFormatting>
  <conditionalFormatting sqref="Q84">
    <cfRule type="expression" dxfId="179" priority="164" stopIfTrue="1">
      <formula>$M80&lt;&gt;""</formula>
    </cfRule>
  </conditionalFormatting>
  <conditionalFormatting sqref="Q86">
    <cfRule type="expression" dxfId="178" priority="163" stopIfTrue="1">
      <formula>$M80&lt;&gt;""</formula>
    </cfRule>
  </conditionalFormatting>
  <conditionalFormatting sqref="P84">
    <cfRule type="expression" dxfId="177" priority="162" stopIfTrue="1">
      <formula>$M80&lt;&gt;""</formula>
    </cfRule>
  </conditionalFormatting>
  <conditionalFormatting sqref="Q83">
    <cfRule type="expression" dxfId="176" priority="161" stopIfTrue="1">
      <formula>$M80&lt;&gt;""</formula>
    </cfRule>
  </conditionalFormatting>
  <conditionalFormatting sqref="M90">
    <cfRule type="expression" dxfId="175" priority="160" stopIfTrue="1">
      <formula>M90&lt;&gt;""</formula>
    </cfRule>
  </conditionalFormatting>
  <conditionalFormatting sqref="M94">
    <cfRule type="expression" dxfId="174" priority="159" stopIfTrue="1">
      <formula>$M90&lt;&gt;""</formula>
    </cfRule>
  </conditionalFormatting>
  <conditionalFormatting sqref="P98">
    <cfRule type="expression" dxfId="173" priority="158" stopIfTrue="1">
      <formula>$M90&lt;&gt;""</formula>
    </cfRule>
  </conditionalFormatting>
  <conditionalFormatting sqref="Q98">
    <cfRule type="expression" dxfId="172" priority="157" stopIfTrue="1">
      <formula>$M90&lt;&gt;""</formula>
    </cfRule>
  </conditionalFormatting>
  <conditionalFormatting sqref="N92:O92">
    <cfRule type="expression" dxfId="171" priority="156" stopIfTrue="1">
      <formula>$M90&lt;&gt;""</formula>
    </cfRule>
  </conditionalFormatting>
  <conditionalFormatting sqref="N93:O93">
    <cfRule type="expression" dxfId="170" priority="155" stopIfTrue="1">
      <formula>$M90&lt;&gt;""</formula>
    </cfRule>
  </conditionalFormatting>
  <conditionalFormatting sqref="N96:O96">
    <cfRule type="expression" dxfId="169" priority="154" stopIfTrue="1">
      <formula>M90&lt;&gt;""</formula>
    </cfRule>
  </conditionalFormatting>
  <conditionalFormatting sqref="M98">
    <cfRule type="expression" dxfId="168" priority="153" stopIfTrue="1">
      <formula>$M90&lt;&gt;""</formula>
    </cfRule>
  </conditionalFormatting>
  <conditionalFormatting sqref="N98:O98">
    <cfRule type="expression" dxfId="167" priority="152" stopIfTrue="1">
      <formula>$M90&lt;&gt;""</formula>
    </cfRule>
  </conditionalFormatting>
  <conditionalFormatting sqref="M92:M93">
    <cfRule type="expression" dxfId="166" priority="151" stopIfTrue="1">
      <formula>$M90&lt;&gt;""</formula>
    </cfRule>
  </conditionalFormatting>
  <conditionalFormatting sqref="M96">
    <cfRule type="expression" dxfId="165" priority="150" stopIfTrue="1">
      <formula>$M90&lt;&gt;""</formula>
    </cfRule>
  </conditionalFormatting>
  <conditionalFormatting sqref="P92">
    <cfRule type="expression" dxfId="164" priority="149" stopIfTrue="1">
      <formula>$M90&lt;&gt;""</formula>
    </cfRule>
  </conditionalFormatting>
  <conditionalFormatting sqref="Q92">
    <cfRule type="expression" dxfId="163" priority="148" stopIfTrue="1">
      <formula>$M90&lt;&gt;""</formula>
    </cfRule>
  </conditionalFormatting>
  <conditionalFormatting sqref="R98">
    <cfRule type="expression" dxfId="162" priority="147" stopIfTrue="1">
      <formula>R92&lt;&gt;""</formula>
    </cfRule>
  </conditionalFormatting>
  <conditionalFormatting sqref="P93">
    <cfRule type="expression" dxfId="161" priority="146" stopIfTrue="1">
      <formula>$M90&lt;&gt;""</formula>
    </cfRule>
  </conditionalFormatting>
  <conditionalFormatting sqref="P96">
    <cfRule type="expression" dxfId="160" priority="145" stopIfTrue="1">
      <formula>$M90&lt;&gt;""</formula>
    </cfRule>
  </conditionalFormatting>
  <conditionalFormatting sqref="Q94">
    <cfRule type="expression" dxfId="159" priority="144" stopIfTrue="1">
      <formula>$M90&lt;&gt;""</formula>
    </cfRule>
  </conditionalFormatting>
  <conditionalFormatting sqref="Q96">
    <cfRule type="expression" dxfId="158" priority="143" stopIfTrue="1">
      <formula>$M90&lt;&gt;""</formula>
    </cfRule>
  </conditionalFormatting>
  <conditionalFormatting sqref="P94">
    <cfRule type="expression" dxfId="157" priority="142" stopIfTrue="1">
      <formula>$M90&lt;&gt;""</formula>
    </cfRule>
  </conditionalFormatting>
  <conditionalFormatting sqref="Q93">
    <cfRule type="expression" dxfId="156" priority="141" stopIfTrue="1">
      <formula>$M90&lt;&gt;""</formula>
    </cfRule>
  </conditionalFormatting>
  <conditionalFormatting sqref="M100">
    <cfRule type="expression" dxfId="155" priority="140" stopIfTrue="1">
      <formula>M100&lt;&gt;""</formula>
    </cfRule>
  </conditionalFormatting>
  <conditionalFormatting sqref="M104">
    <cfRule type="expression" dxfId="154" priority="139" stopIfTrue="1">
      <formula>$M100&lt;&gt;""</formula>
    </cfRule>
  </conditionalFormatting>
  <conditionalFormatting sqref="P108">
    <cfRule type="expression" dxfId="153" priority="138" stopIfTrue="1">
      <formula>$M100&lt;&gt;""</formula>
    </cfRule>
  </conditionalFormatting>
  <conditionalFormatting sqref="Q108">
    <cfRule type="expression" dxfId="152" priority="137" stopIfTrue="1">
      <formula>$M100&lt;&gt;""</formula>
    </cfRule>
  </conditionalFormatting>
  <conditionalFormatting sqref="N102:O102">
    <cfRule type="expression" dxfId="151" priority="136" stopIfTrue="1">
      <formula>$M100&lt;&gt;""</formula>
    </cfRule>
  </conditionalFormatting>
  <conditionalFormatting sqref="N103:O103">
    <cfRule type="expression" dxfId="150" priority="135" stopIfTrue="1">
      <formula>$M100&lt;&gt;""</formula>
    </cfRule>
  </conditionalFormatting>
  <conditionalFormatting sqref="N106:O106">
    <cfRule type="expression" dxfId="149" priority="134" stopIfTrue="1">
      <formula>M100&lt;&gt;""</formula>
    </cfRule>
  </conditionalFormatting>
  <conditionalFormatting sqref="M108">
    <cfRule type="expression" dxfId="148" priority="133" stopIfTrue="1">
      <formula>$M100&lt;&gt;""</formula>
    </cfRule>
  </conditionalFormatting>
  <conditionalFormatting sqref="N108:O108">
    <cfRule type="expression" dxfId="147" priority="132" stopIfTrue="1">
      <formula>$M100&lt;&gt;""</formula>
    </cfRule>
  </conditionalFormatting>
  <conditionalFormatting sqref="M102:M103">
    <cfRule type="expression" dxfId="146" priority="131" stopIfTrue="1">
      <formula>$M100&lt;&gt;""</formula>
    </cfRule>
  </conditionalFormatting>
  <conditionalFormatting sqref="M106">
    <cfRule type="expression" dxfId="145" priority="130" stopIfTrue="1">
      <formula>$M100&lt;&gt;""</formula>
    </cfRule>
  </conditionalFormatting>
  <conditionalFormatting sqref="P102">
    <cfRule type="expression" dxfId="144" priority="129" stopIfTrue="1">
      <formula>$M100&lt;&gt;""</formula>
    </cfRule>
  </conditionalFormatting>
  <conditionalFormatting sqref="Q102">
    <cfRule type="expression" dxfId="143" priority="128" stopIfTrue="1">
      <formula>$M100&lt;&gt;""</formula>
    </cfRule>
  </conditionalFormatting>
  <conditionalFormatting sqref="R108">
    <cfRule type="expression" dxfId="142" priority="127" stopIfTrue="1">
      <formula>R102&lt;&gt;""</formula>
    </cfRule>
  </conditionalFormatting>
  <conditionalFormatting sqref="P103">
    <cfRule type="expression" dxfId="141" priority="126" stopIfTrue="1">
      <formula>$M100&lt;&gt;""</formula>
    </cfRule>
  </conditionalFormatting>
  <conditionalFormatting sqref="P106">
    <cfRule type="expression" dxfId="140" priority="125" stopIfTrue="1">
      <formula>$M100&lt;&gt;""</formula>
    </cfRule>
  </conditionalFormatting>
  <conditionalFormatting sqref="Q104">
    <cfRule type="expression" dxfId="139" priority="124" stopIfTrue="1">
      <formula>$M100&lt;&gt;""</formula>
    </cfRule>
  </conditionalFormatting>
  <conditionalFormatting sqref="Q106">
    <cfRule type="expression" dxfId="138" priority="123" stopIfTrue="1">
      <formula>$M100&lt;&gt;""</formula>
    </cfRule>
  </conditionalFormatting>
  <conditionalFormatting sqref="P104">
    <cfRule type="expression" dxfId="137" priority="122" stopIfTrue="1">
      <formula>$M100&lt;&gt;""</formula>
    </cfRule>
  </conditionalFormatting>
  <conditionalFormatting sqref="Q103">
    <cfRule type="expression" dxfId="136" priority="121" stopIfTrue="1">
      <formula>$M100&lt;&gt;""</formula>
    </cfRule>
  </conditionalFormatting>
  <conditionalFormatting sqref="M110">
    <cfRule type="expression" dxfId="135" priority="120" stopIfTrue="1">
      <formula>M110&lt;&gt;""</formula>
    </cfRule>
  </conditionalFormatting>
  <conditionalFormatting sqref="M114">
    <cfRule type="expression" dxfId="134" priority="119" stopIfTrue="1">
      <formula>$M110&lt;&gt;""</formula>
    </cfRule>
  </conditionalFormatting>
  <conditionalFormatting sqref="P118">
    <cfRule type="expression" dxfId="133" priority="118" stopIfTrue="1">
      <formula>$M110&lt;&gt;""</formula>
    </cfRule>
  </conditionalFormatting>
  <conditionalFormatting sqref="Q118">
    <cfRule type="expression" dxfId="132" priority="117" stopIfTrue="1">
      <formula>$M110&lt;&gt;""</formula>
    </cfRule>
  </conditionalFormatting>
  <conditionalFormatting sqref="N112:O112">
    <cfRule type="expression" dxfId="131" priority="116" stopIfTrue="1">
      <formula>$M110&lt;&gt;""</formula>
    </cfRule>
  </conditionalFormatting>
  <conditionalFormatting sqref="N113:O113">
    <cfRule type="expression" dxfId="130" priority="115" stopIfTrue="1">
      <formula>$M110&lt;&gt;""</formula>
    </cfRule>
  </conditionalFormatting>
  <conditionalFormatting sqref="N116:O116">
    <cfRule type="expression" dxfId="129" priority="114" stopIfTrue="1">
      <formula>M110&lt;&gt;""</formula>
    </cfRule>
  </conditionalFormatting>
  <conditionalFormatting sqref="M118">
    <cfRule type="expression" dxfId="128" priority="113" stopIfTrue="1">
      <formula>$M110&lt;&gt;""</formula>
    </cfRule>
  </conditionalFormatting>
  <conditionalFormatting sqref="N118:O118">
    <cfRule type="expression" dxfId="127" priority="112" stopIfTrue="1">
      <formula>$M110&lt;&gt;""</formula>
    </cfRule>
  </conditionalFormatting>
  <conditionalFormatting sqref="M112:M113">
    <cfRule type="expression" dxfId="126" priority="111" stopIfTrue="1">
      <formula>$M110&lt;&gt;""</formula>
    </cfRule>
  </conditionalFormatting>
  <conditionalFormatting sqref="M116">
    <cfRule type="expression" dxfId="125" priority="110" stopIfTrue="1">
      <formula>$M110&lt;&gt;""</formula>
    </cfRule>
  </conditionalFormatting>
  <conditionalFormatting sqref="P112">
    <cfRule type="expression" dxfId="124" priority="109" stopIfTrue="1">
      <formula>$M110&lt;&gt;""</formula>
    </cfRule>
  </conditionalFormatting>
  <conditionalFormatting sqref="Q112">
    <cfRule type="expression" dxfId="123" priority="108" stopIfTrue="1">
      <formula>$M110&lt;&gt;""</formula>
    </cfRule>
  </conditionalFormatting>
  <conditionalFormatting sqref="R118">
    <cfRule type="expression" dxfId="122" priority="107" stopIfTrue="1">
      <formula>R112&lt;&gt;""</formula>
    </cfRule>
  </conditionalFormatting>
  <conditionalFormatting sqref="P113">
    <cfRule type="expression" dxfId="121" priority="106" stopIfTrue="1">
      <formula>$M110&lt;&gt;""</formula>
    </cfRule>
  </conditionalFormatting>
  <conditionalFormatting sqref="P116">
    <cfRule type="expression" dxfId="120" priority="105" stopIfTrue="1">
      <formula>$M110&lt;&gt;""</formula>
    </cfRule>
  </conditionalFormatting>
  <conditionalFormatting sqref="Q114">
    <cfRule type="expression" dxfId="119" priority="104" stopIfTrue="1">
      <formula>$M110&lt;&gt;""</formula>
    </cfRule>
  </conditionalFormatting>
  <conditionalFormatting sqref="Q116">
    <cfRule type="expression" dxfId="118" priority="103" stopIfTrue="1">
      <formula>$M110&lt;&gt;""</formula>
    </cfRule>
  </conditionalFormatting>
  <conditionalFormatting sqref="P114">
    <cfRule type="expression" dxfId="117" priority="102" stopIfTrue="1">
      <formula>$M110&lt;&gt;""</formula>
    </cfRule>
  </conditionalFormatting>
  <conditionalFormatting sqref="Q113">
    <cfRule type="expression" dxfId="116" priority="101" stopIfTrue="1">
      <formula>$M110&lt;&gt;""</formula>
    </cfRule>
  </conditionalFormatting>
  <conditionalFormatting sqref="M120">
    <cfRule type="expression" dxfId="115" priority="100" stopIfTrue="1">
      <formula>M120&lt;&gt;""</formula>
    </cfRule>
  </conditionalFormatting>
  <conditionalFormatting sqref="M124">
    <cfRule type="expression" dxfId="114" priority="99" stopIfTrue="1">
      <formula>$M120&lt;&gt;""</formula>
    </cfRule>
  </conditionalFormatting>
  <conditionalFormatting sqref="P128">
    <cfRule type="expression" dxfId="113" priority="98" stopIfTrue="1">
      <formula>$M120&lt;&gt;""</formula>
    </cfRule>
  </conditionalFormatting>
  <conditionalFormatting sqref="Q128">
    <cfRule type="expression" dxfId="112" priority="97" stopIfTrue="1">
      <formula>$M120&lt;&gt;""</formula>
    </cfRule>
  </conditionalFormatting>
  <conditionalFormatting sqref="N122:O122">
    <cfRule type="expression" dxfId="111" priority="96" stopIfTrue="1">
      <formula>$M120&lt;&gt;""</formula>
    </cfRule>
  </conditionalFormatting>
  <conditionalFormatting sqref="N123:O123">
    <cfRule type="expression" dxfId="110" priority="95" stopIfTrue="1">
      <formula>$M120&lt;&gt;""</formula>
    </cfRule>
  </conditionalFormatting>
  <conditionalFormatting sqref="N126:O126">
    <cfRule type="expression" dxfId="109" priority="94" stopIfTrue="1">
      <formula>M120&lt;&gt;""</formula>
    </cfRule>
  </conditionalFormatting>
  <conditionalFormatting sqref="M128">
    <cfRule type="expression" dxfId="108" priority="93" stopIfTrue="1">
      <formula>$M120&lt;&gt;""</formula>
    </cfRule>
  </conditionalFormatting>
  <conditionalFormatting sqref="N128:O128">
    <cfRule type="expression" dxfId="107" priority="92" stopIfTrue="1">
      <formula>$M120&lt;&gt;""</formula>
    </cfRule>
  </conditionalFormatting>
  <conditionalFormatting sqref="M122:M123">
    <cfRule type="expression" dxfId="106" priority="91" stopIfTrue="1">
      <formula>$M120&lt;&gt;""</formula>
    </cfRule>
  </conditionalFormatting>
  <conditionalFormatting sqref="M126">
    <cfRule type="expression" dxfId="105" priority="90" stopIfTrue="1">
      <formula>$M120&lt;&gt;""</formula>
    </cfRule>
  </conditionalFormatting>
  <conditionalFormatting sqref="P122">
    <cfRule type="expression" dxfId="104" priority="89" stopIfTrue="1">
      <formula>$M120&lt;&gt;""</formula>
    </cfRule>
  </conditionalFormatting>
  <conditionalFormatting sqref="Q122">
    <cfRule type="expression" dxfId="103" priority="88" stopIfTrue="1">
      <formula>$M120&lt;&gt;""</formula>
    </cfRule>
  </conditionalFormatting>
  <conditionalFormatting sqref="R128">
    <cfRule type="expression" dxfId="102" priority="87" stopIfTrue="1">
      <formula>R122&lt;&gt;""</formula>
    </cfRule>
  </conditionalFormatting>
  <conditionalFormatting sqref="P123">
    <cfRule type="expression" dxfId="101" priority="86" stopIfTrue="1">
      <formula>$M120&lt;&gt;""</formula>
    </cfRule>
  </conditionalFormatting>
  <conditionalFormatting sqref="P126">
    <cfRule type="expression" dxfId="100" priority="85" stopIfTrue="1">
      <formula>$M120&lt;&gt;""</formula>
    </cfRule>
  </conditionalFormatting>
  <conditionalFormatting sqref="Q124">
    <cfRule type="expression" dxfId="99" priority="84" stopIfTrue="1">
      <formula>$M120&lt;&gt;""</formula>
    </cfRule>
  </conditionalFormatting>
  <conditionalFormatting sqref="Q126">
    <cfRule type="expression" dxfId="98" priority="83" stopIfTrue="1">
      <formula>$M120&lt;&gt;""</formula>
    </cfRule>
  </conditionalFormatting>
  <conditionalFormatting sqref="P124">
    <cfRule type="expression" dxfId="97" priority="82" stopIfTrue="1">
      <formula>$M120&lt;&gt;""</formula>
    </cfRule>
  </conditionalFormatting>
  <conditionalFormatting sqref="Q123">
    <cfRule type="expression" dxfId="96" priority="81" stopIfTrue="1">
      <formula>$M120&lt;&gt;""</formula>
    </cfRule>
  </conditionalFormatting>
  <conditionalFormatting sqref="M130">
    <cfRule type="expression" dxfId="95" priority="80" stopIfTrue="1">
      <formula>M130&lt;&gt;""</formula>
    </cfRule>
  </conditionalFormatting>
  <conditionalFormatting sqref="M134">
    <cfRule type="expression" dxfId="94" priority="79" stopIfTrue="1">
      <formula>$M130&lt;&gt;""</formula>
    </cfRule>
  </conditionalFormatting>
  <conditionalFormatting sqref="P138">
    <cfRule type="expression" dxfId="93" priority="78" stopIfTrue="1">
      <formula>$M130&lt;&gt;""</formula>
    </cfRule>
  </conditionalFormatting>
  <conditionalFormatting sqref="Q138">
    <cfRule type="expression" dxfId="92" priority="77" stopIfTrue="1">
      <formula>$M130&lt;&gt;""</formula>
    </cfRule>
  </conditionalFormatting>
  <conditionalFormatting sqref="N132:O132">
    <cfRule type="expression" dxfId="91" priority="76" stopIfTrue="1">
      <formula>$M130&lt;&gt;""</formula>
    </cfRule>
  </conditionalFormatting>
  <conditionalFormatting sqref="N133:O133">
    <cfRule type="expression" dxfId="90" priority="75" stopIfTrue="1">
      <formula>$M130&lt;&gt;""</formula>
    </cfRule>
  </conditionalFormatting>
  <conditionalFormatting sqref="N136:O136">
    <cfRule type="expression" dxfId="89" priority="74" stopIfTrue="1">
      <formula>M130&lt;&gt;""</formula>
    </cfRule>
  </conditionalFormatting>
  <conditionalFormatting sqref="M138">
    <cfRule type="expression" dxfId="88" priority="73" stopIfTrue="1">
      <formula>$M130&lt;&gt;""</formula>
    </cfRule>
  </conditionalFormatting>
  <conditionalFormatting sqref="N138:O138">
    <cfRule type="expression" dxfId="87" priority="72" stopIfTrue="1">
      <formula>$M130&lt;&gt;""</formula>
    </cfRule>
  </conditionalFormatting>
  <conditionalFormatting sqref="M132:M133">
    <cfRule type="expression" dxfId="86" priority="71" stopIfTrue="1">
      <formula>$M130&lt;&gt;""</formula>
    </cfRule>
  </conditionalFormatting>
  <conditionalFormatting sqref="M136">
    <cfRule type="expression" dxfId="85" priority="70" stopIfTrue="1">
      <formula>$M130&lt;&gt;""</formula>
    </cfRule>
  </conditionalFormatting>
  <conditionalFormatting sqref="P132">
    <cfRule type="expression" dxfId="84" priority="69" stopIfTrue="1">
      <formula>$M130&lt;&gt;""</formula>
    </cfRule>
  </conditionalFormatting>
  <conditionalFormatting sqref="Q132">
    <cfRule type="expression" dxfId="83" priority="68" stopIfTrue="1">
      <formula>$M130&lt;&gt;""</formula>
    </cfRule>
  </conditionalFormatting>
  <conditionalFormatting sqref="R138">
    <cfRule type="expression" dxfId="82" priority="67" stopIfTrue="1">
      <formula>R132&lt;&gt;""</formula>
    </cfRule>
  </conditionalFormatting>
  <conditionalFormatting sqref="P133">
    <cfRule type="expression" dxfId="81" priority="66" stopIfTrue="1">
      <formula>$M130&lt;&gt;""</formula>
    </cfRule>
  </conditionalFormatting>
  <conditionalFormatting sqref="P136">
    <cfRule type="expression" dxfId="80" priority="65" stopIfTrue="1">
      <formula>$M130&lt;&gt;""</formula>
    </cfRule>
  </conditionalFormatting>
  <conditionalFormatting sqref="Q134">
    <cfRule type="expression" dxfId="79" priority="64" stopIfTrue="1">
      <formula>$M130&lt;&gt;""</formula>
    </cfRule>
  </conditionalFormatting>
  <conditionalFormatting sqref="Q136">
    <cfRule type="expression" dxfId="78" priority="63" stopIfTrue="1">
      <formula>$M130&lt;&gt;""</formula>
    </cfRule>
  </conditionalFormatting>
  <conditionalFormatting sqref="P134">
    <cfRule type="expression" dxfId="77" priority="62" stopIfTrue="1">
      <formula>$M130&lt;&gt;""</formula>
    </cfRule>
  </conditionalFormatting>
  <conditionalFormatting sqref="Q133">
    <cfRule type="expression" dxfId="76" priority="61" stopIfTrue="1">
      <formula>$M130&lt;&gt;""</formula>
    </cfRule>
  </conditionalFormatting>
  <conditionalFormatting sqref="M140">
    <cfRule type="expression" dxfId="75" priority="60" stopIfTrue="1">
      <formula>M140&lt;&gt;""</formula>
    </cfRule>
  </conditionalFormatting>
  <conditionalFormatting sqref="M144">
    <cfRule type="expression" dxfId="74" priority="59" stopIfTrue="1">
      <formula>$M140&lt;&gt;""</formula>
    </cfRule>
  </conditionalFormatting>
  <conditionalFormatting sqref="P148">
    <cfRule type="expression" dxfId="73" priority="58" stopIfTrue="1">
      <formula>$M140&lt;&gt;""</formula>
    </cfRule>
  </conditionalFormatting>
  <conditionalFormatting sqref="Q148">
    <cfRule type="expression" dxfId="72" priority="57" stopIfTrue="1">
      <formula>$M140&lt;&gt;""</formula>
    </cfRule>
  </conditionalFormatting>
  <conditionalFormatting sqref="N142:O142">
    <cfRule type="expression" dxfId="71" priority="56" stopIfTrue="1">
      <formula>$M140&lt;&gt;""</formula>
    </cfRule>
  </conditionalFormatting>
  <conditionalFormatting sqref="N143:O143">
    <cfRule type="expression" dxfId="70" priority="55" stopIfTrue="1">
      <formula>$M140&lt;&gt;""</formula>
    </cfRule>
  </conditionalFormatting>
  <conditionalFormatting sqref="N146:O146">
    <cfRule type="expression" dxfId="69" priority="54" stopIfTrue="1">
      <formula>M140&lt;&gt;""</formula>
    </cfRule>
  </conditionalFormatting>
  <conditionalFormatting sqref="M148">
    <cfRule type="expression" dxfId="68" priority="53" stopIfTrue="1">
      <formula>$M140&lt;&gt;""</formula>
    </cfRule>
  </conditionalFormatting>
  <conditionalFormatting sqref="N148:O148">
    <cfRule type="expression" dxfId="67" priority="52" stopIfTrue="1">
      <formula>$M140&lt;&gt;""</formula>
    </cfRule>
  </conditionalFormatting>
  <conditionalFormatting sqref="M142:M143">
    <cfRule type="expression" dxfId="66" priority="51" stopIfTrue="1">
      <formula>$M140&lt;&gt;""</formula>
    </cfRule>
  </conditionalFormatting>
  <conditionalFormatting sqref="M146">
    <cfRule type="expression" dxfId="65" priority="50" stopIfTrue="1">
      <formula>$M140&lt;&gt;""</formula>
    </cfRule>
  </conditionalFormatting>
  <conditionalFormatting sqref="P142">
    <cfRule type="expression" dxfId="64" priority="49" stopIfTrue="1">
      <formula>$M140&lt;&gt;""</formula>
    </cfRule>
  </conditionalFormatting>
  <conditionalFormatting sqref="Q142">
    <cfRule type="expression" dxfId="63" priority="48" stopIfTrue="1">
      <formula>$M140&lt;&gt;""</formula>
    </cfRule>
  </conditionalFormatting>
  <conditionalFormatting sqref="R148">
    <cfRule type="expression" dxfId="62" priority="47" stopIfTrue="1">
      <formula>R142&lt;&gt;""</formula>
    </cfRule>
  </conditionalFormatting>
  <conditionalFormatting sqref="P143">
    <cfRule type="expression" dxfId="61" priority="46" stopIfTrue="1">
      <formula>$M140&lt;&gt;""</formula>
    </cfRule>
  </conditionalFormatting>
  <conditionalFormatting sqref="P146">
    <cfRule type="expression" dxfId="60" priority="45" stopIfTrue="1">
      <formula>$M140&lt;&gt;""</formula>
    </cfRule>
  </conditionalFormatting>
  <conditionalFormatting sqref="Q144">
    <cfRule type="expression" dxfId="59" priority="44" stopIfTrue="1">
      <formula>$M140&lt;&gt;""</formula>
    </cfRule>
  </conditionalFormatting>
  <conditionalFormatting sqref="Q146">
    <cfRule type="expression" dxfId="58" priority="43" stopIfTrue="1">
      <formula>$M140&lt;&gt;""</formula>
    </cfRule>
  </conditionalFormatting>
  <conditionalFormatting sqref="P144">
    <cfRule type="expression" dxfId="57" priority="42" stopIfTrue="1">
      <formula>$M140&lt;&gt;""</formula>
    </cfRule>
  </conditionalFormatting>
  <conditionalFormatting sqref="Q143">
    <cfRule type="expression" dxfId="56" priority="41" stopIfTrue="1">
      <formula>$M140&lt;&gt;""</formula>
    </cfRule>
  </conditionalFormatting>
  <conditionalFormatting sqref="M150">
    <cfRule type="expression" dxfId="55" priority="40" stopIfTrue="1">
      <formula>M150&lt;&gt;""</formula>
    </cfRule>
  </conditionalFormatting>
  <conditionalFormatting sqref="M154">
    <cfRule type="expression" dxfId="54" priority="39" stopIfTrue="1">
      <formula>$M150&lt;&gt;""</formula>
    </cfRule>
  </conditionalFormatting>
  <conditionalFormatting sqref="P158">
    <cfRule type="expression" dxfId="53" priority="38" stopIfTrue="1">
      <formula>$M150&lt;&gt;""</formula>
    </cfRule>
  </conditionalFormatting>
  <conditionalFormatting sqref="Q158">
    <cfRule type="expression" dxfId="52" priority="37" stopIfTrue="1">
      <formula>$M150&lt;&gt;""</formula>
    </cfRule>
  </conditionalFormatting>
  <conditionalFormatting sqref="N152:O152">
    <cfRule type="expression" dxfId="51" priority="36" stopIfTrue="1">
      <formula>$M150&lt;&gt;""</formula>
    </cfRule>
  </conditionalFormatting>
  <conditionalFormatting sqref="N153:O153">
    <cfRule type="expression" dxfId="50" priority="35" stopIfTrue="1">
      <formula>$M150&lt;&gt;""</formula>
    </cfRule>
  </conditionalFormatting>
  <conditionalFormatting sqref="N156:O156">
    <cfRule type="expression" dxfId="49" priority="34" stopIfTrue="1">
      <formula>M150&lt;&gt;""</formula>
    </cfRule>
  </conditionalFormatting>
  <conditionalFormatting sqref="M158">
    <cfRule type="expression" dxfId="48" priority="33" stopIfTrue="1">
      <formula>$M150&lt;&gt;""</formula>
    </cfRule>
  </conditionalFormatting>
  <conditionalFormatting sqref="N158:O158">
    <cfRule type="expression" dxfId="47" priority="32" stopIfTrue="1">
      <formula>$M150&lt;&gt;""</formula>
    </cfRule>
  </conditionalFormatting>
  <conditionalFormatting sqref="M152:M153">
    <cfRule type="expression" dxfId="46" priority="31" stopIfTrue="1">
      <formula>$M150&lt;&gt;""</formula>
    </cfRule>
  </conditionalFormatting>
  <conditionalFormatting sqref="M156">
    <cfRule type="expression" dxfId="45" priority="30" stopIfTrue="1">
      <formula>$M150&lt;&gt;""</formula>
    </cfRule>
  </conditionalFormatting>
  <conditionalFormatting sqref="P152">
    <cfRule type="expression" dxfId="44" priority="29" stopIfTrue="1">
      <formula>$M150&lt;&gt;""</formula>
    </cfRule>
  </conditionalFormatting>
  <conditionalFormatting sqref="Q152">
    <cfRule type="expression" dxfId="43" priority="28" stopIfTrue="1">
      <formula>$M150&lt;&gt;""</formula>
    </cfRule>
  </conditionalFormatting>
  <conditionalFormatting sqref="R158">
    <cfRule type="expression" dxfId="42" priority="27" stopIfTrue="1">
      <formula>R152&lt;&gt;""</formula>
    </cfRule>
  </conditionalFormatting>
  <conditionalFormatting sqref="P153">
    <cfRule type="expression" dxfId="41" priority="26" stopIfTrue="1">
      <formula>$M150&lt;&gt;""</formula>
    </cfRule>
  </conditionalFormatting>
  <conditionalFormatting sqref="P156">
    <cfRule type="expression" dxfId="40" priority="25" stopIfTrue="1">
      <formula>$M150&lt;&gt;""</formula>
    </cfRule>
  </conditionalFormatting>
  <conditionalFormatting sqref="Q154">
    <cfRule type="expression" dxfId="39" priority="24" stopIfTrue="1">
      <formula>$M150&lt;&gt;""</formula>
    </cfRule>
  </conditionalFormatting>
  <conditionalFormatting sqref="Q156">
    <cfRule type="expression" dxfId="38" priority="23" stopIfTrue="1">
      <formula>$M150&lt;&gt;""</formula>
    </cfRule>
  </conditionalFormatting>
  <conditionalFormatting sqref="P154">
    <cfRule type="expression" dxfId="37" priority="22" stopIfTrue="1">
      <formula>$M150&lt;&gt;""</formula>
    </cfRule>
  </conditionalFormatting>
  <conditionalFormatting sqref="Q153">
    <cfRule type="expression" dxfId="36" priority="21" stopIfTrue="1">
      <formula>$M150&lt;&gt;""</formula>
    </cfRule>
  </conditionalFormatting>
  <conditionalFormatting sqref="M160">
    <cfRule type="expression" dxfId="35" priority="20" stopIfTrue="1">
      <formula>M160&lt;&gt;""</formula>
    </cfRule>
  </conditionalFormatting>
  <conditionalFormatting sqref="M164">
    <cfRule type="expression" dxfId="34" priority="19" stopIfTrue="1">
      <formula>$M160&lt;&gt;""</formula>
    </cfRule>
  </conditionalFormatting>
  <conditionalFormatting sqref="P168">
    <cfRule type="expression" dxfId="33" priority="18" stopIfTrue="1">
      <formula>$M160&lt;&gt;""</formula>
    </cfRule>
  </conditionalFormatting>
  <conditionalFormatting sqref="Q168">
    <cfRule type="expression" dxfId="32" priority="17" stopIfTrue="1">
      <formula>$M160&lt;&gt;""</formula>
    </cfRule>
  </conditionalFormatting>
  <conditionalFormatting sqref="N162:O162">
    <cfRule type="expression" dxfId="31" priority="16" stopIfTrue="1">
      <formula>$M160&lt;&gt;""</formula>
    </cfRule>
  </conditionalFormatting>
  <conditionalFormatting sqref="N163:O163">
    <cfRule type="expression" dxfId="30" priority="15" stopIfTrue="1">
      <formula>$M160&lt;&gt;""</formula>
    </cfRule>
  </conditionalFormatting>
  <conditionalFormatting sqref="N166:O166">
    <cfRule type="expression" dxfId="29" priority="14" stopIfTrue="1">
      <formula>M160&lt;&gt;""</formula>
    </cfRule>
  </conditionalFormatting>
  <conditionalFormatting sqref="M168">
    <cfRule type="expression" dxfId="28" priority="13" stopIfTrue="1">
      <formula>$M160&lt;&gt;""</formula>
    </cfRule>
  </conditionalFormatting>
  <conditionalFormatting sqref="N168:O168">
    <cfRule type="expression" dxfId="27" priority="12" stopIfTrue="1">
      <formula>$M160&lt;&gt;""</formula>
    </cfRule>
  </conditionalFormatting>
  <conditionalFormatting sqref="M162:M163">
    <cfRule type="expression" dxfId="26" priority="11" stopIfTrue="1">
      <formula>$M160&lt;&gt;""</formula>
    </cfRule>
  </conditionalFormatting>
  <conditionalFormatting sqref="M166">
    <cfRule type="expression" dxfId="25" priority="10" stopIfTrue="1">
      <formula>$M160&lt;&gt;""</formula>
    </cfRule>
  </conditionalFormatting>
  <conditionalFormatting sqref="P162">
    <cfRule type="expression" dxfId="24" priority="9" stopIfTrue="1">
      <formula>$M160&lt;&gt;""</formula>
    </cfRule>
  </conditionalFormatting>
  <conditionalFormatting sqref="Q162">
    <cfRule type="expression" dxfId="23" priority="8" stopIfTrue="1">
      <formula>$M160&lt;&gt;""</formula>
    </cfRule>
  </conditionalFormatting>
  <conditionalFormatting sqref="R168">
    <cfRule type="expression" dxfId="22" priority="7" stopIfTrue="1">
      <formula>R162&lt;&gt;""</formula>
    </cfRule>
  </conditionalFormatting>
  <conditionalFormatting sqref="P163">
    <cfRule type="expression" dxfId="21" priority="6" stopIfTrue="1">
      <formula>$M160&lt;&gt;""</formula>
    </cfRule>
  </conditionalFormatting>
  <conditionalFormatting sqref="P166">
    <cfRule type="expression" dxfId="20" priority="5" stopIfTrue="1">
      <formula>$M160&lt;&gt;""</formula>
    </cfRule>
  </conditionalFormatting>
  <conditionalFormatting sqref="Q164">
    <cfRule type="expression" dxfId="19" priority="4" stopIfTrue="1">
      <formula>$M160&lt;&gt;""</formula>
    </cfRule>
  </conditionalFormatting>
  <conditionalFormatting sqref="Q166">
    <cfRule type="expression" dxfId="18" priority="3" stopIfTrue="1">
      <formula>$M160&lt;&gt;""</formula>
    </cfRule>
  </conditionalFormatting>
  <conditionalFormatting sqref="P164">
    <cfRule type="expression" dxfId="17" priority="2" stopIfTrue="1">
      <formula>$M160&lt;&gt;""</formula>
    </cfRule>
  </conditionalFormatting>
  <conditionalFormatting sqref="Q163">
    <cfRule type="expression" dxfId="16" priority="1" stopIfTrue="1">
      <formula>$M160&lt;&gt;""</formula>
    </cfRule>
  </conditionalFormatting>
  <dataValidations disablePrompts="1" count="1">
    <dataValidation type="list" allowBlank="1" showInputMessage="1" showErrorMessage="1" sqref="E24">
      <formula1>$F$22:$F$24</formula1>
    </dataValidation>
  </dataValidations>
  <hyperlinks>
    <hyperlink ref="A3" location="'1_Datos generales organización'!A1" display="1. Datos de la organización"/>
    <hyperlink ref="A4:A5" location="'2_Combustibles fósiles'!A1" display="2. HC Alcance 1: Comb. fósiles"/>
    <hyperlink ref="A6:A7" location="'3_Fluorados'!A1" display="3. HC Alcance 1: Fugas fluorados"/>
    <hyperlink ref="A10" location="'7_Factores de emisión'!A1" display="7. Factores de emisión"/>
    <hyperlink ref="A14" location="'7_Factores de emisión'!A1" display="7. Factores de emisión, PCG, mix"/>
    <hyperlink ref="A8:A9" location="'4_Electricidad'!A1" display="4. HC 2: Electricidad"/>
    <hyperlink ref="A10:A11" location="'5_Información adicional'!A1" display="5. Inf. adicional: renovables"/>
    <hyperlink ref="A15" location="'8. Observaciones'!A1" display="8. Observaciones"/>
    <hyperlink ref="A16" location="'9. Consumos. Hoja de trabajo'!A1" display="9. Consumos. Hoja de trabajo"/>
  </hyperlinks>
  <pageMargins left="0.70866141732283472" right="0.70866141732283472" top="0.74803149606299213" bottom="0.74803149606299213" header="0.31496062992125984" footer="0.31496062992125984"/>
  <pageSetup paperSize="9" scale="10" orientation="landscape" horizontalDpi="300" verticalDpi="300" r:id="rId1"/>
  <ignoredErrors>
    <ignoredError sqref="E130 M130 M120 E120 E110 M110 M100 E100 M90 E90 E80:E81 M80 M70 E70 M60 E60 H64 H74 P64 P74 H84 P84 P94 H94 M140 M150 M160 E160 E150 E140" evalErro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AD732"/>
  <sheetViews>
    <sheetView showGridLines="0" showRowColHeaders="0" topLeftCell="A7" zoomScale="115" zoomScaleNormal="115" workbookViewId="0">
      <pane xSplit="1" topLeftCell="E1" activePane="topRight" state="frozen"/>
      <selection pane="topRight" activeCell="A10" sqref="A10"/>
    </sheetView>
  </sheetViews>
  <sheetFormatPr baseColWidth="10" defaultRowHeight="16.5" x14ac:dyDescent="0.3"/>
  <cols>
    <col min="1" max="1" width="26.7109375" style="12" customWidth="1"/>
    <col min="2" max="2" width="0.5703125" style="10" customWidth="1"/>
    <col min="3" max="3" width="1.85546875" style="1" customWidth="1"/>
    <col min="4" max="4" width="1.7109375" style="1" customWidth="1"/>
    <col min="5" max="5" width="13.28515625" style="3" customWidth="1"/>
    <col min="6" max="6" width="27.42578125" style="3" customWidth="1"/>
    <col min="7" max="12" width="10.85546875" style="3" customWidth="1"/>
    <col min="13" max="13" width="11.28515625" style="3" customWidth="1"/>
    <col min="14" max="14" width="11.5703125" style="3" customWidth="1"/>
    <col min="15" max="16" width="9.85546875" style="3" customWidth="1"/>
    <col min="17" max="17" width="8.7109375" style="3" customWidth="1"/>
    <col min="18" max="18" width="5.28515625" style="3" customWidth="1"/>
    <col min="19" max="22" width="5.42578125" style="3" bestFit="1" customWidth="1"/>
    <col min="23" max="24" width="11.42578125" style="3" customWidth="1"/>
    <col min="25" max="16384" width="11.42578125" style="3"/>
  </cols>
  <sheetData>
    <row r="1" spans="1:30" ht="36" customHeight="1" x14ac:dyDescent="0.3">
      <c r="A1" s="18"/>
      <c r="C1" s="789" t="s">
        <v>379</v>
      </c>
      <c r="D1" s="789"/>
      <c r="E1" s="789"/>
      <c r="F1" s="789"/>
      <c r="G1" s="789"/>
      <c r="H1" s="789"/>
      <c r="I1" s="789"/>
      <c r="J1" s="789"/>
      <c r="K1" s="789"/>
      <c r="L1" s="789"/>
      <c r="M1" s="789"/>
      <c r="N1" s="789"/>
      <c r="O1" s="789"/>
      <c r="P1" s="789"/>
      <c r="Q1" s="789"/>
      <c r="R1" s="789"/>
    </row>
    <row r="2" spans="1:30" ht="36" customHeight="1" x14ac:dyDescent="0.3">
      <c r="B2" s="16"/>
    </row>
    <row r="3" spans="1:30" ht="16.5" customHeight="1" x14ac:dyDescent="0.3">
      <c r="A3" s="35" t="s">
        <v>95</v>
      </c>
      <c r="B3" s="16"/>
      <c r="D3" s="792" t="s">
        <v>134</v>
      </c>
      <c r="E3" s="792"/>
      <c r="F3" s="792"/>
      <c r="G3" s="792"/>
      <c r="H3" s="792"/>
      <c r="I3" s="792"/>
      <c r="J3" s="792"/>
      <c r="K3" s="792"/>
      <c r="L3" s="792"/>
      <c r="M3" s="792"/>
      <c r="N3" s="792"/>
      <c r="O3" s="792"/>
      <c r="P3" s="792"/>
      <c r="Q3" s="792"/>
    </row>
    <row r="4" spans="1:30" ht="16.5" customHeight="1" x14ac:dyDescent="0.3">
      <c r="A4" s="26" t="s">
        <v>96</v>
      </c>
      <c r="B4" s="16"/>
    </row>
    <row r="5" spans="1:30" ht="16.5" customHeight="1" x14ac:dyDescent="0.3">
      <c r="A5" s="26" t="s">
        <v>97</v>
      </c>
      <c r="B5" s="16"/>
      <c r="E5" s="804" t="s">
        <v>996</v>
      </c>
      <c r="F5" s="804"/>
      <c r="G5" s="804"/>
      <c r="H5" s="804"/>
      <c r="I5" s="804"/>
      <c r="J5" s="804"/>
      <c r="K5" s="804"/>
      <c r="L5" s="804"/>
      <c r="M5" s="804"/>
      <c r="N5" s="804"/>
      <c r="O5" s="804"/>
      <c r="P5" s="804"/>
      <c r="Q5" s="804"/>
      <c r="R5" s="27"/>
      <c r="S5" s="27"/>
      <c r="T5" s="27"/>
      <c r="U5" s="27"/>
      <c r="V5" s="27"/>
      <c r="W5" s="27"/>
      <c r="X5" s="27"/>
      <c r="Y5" s="27"/>
      <c r="Z5" s="27"/>
      <c r="AA5" s="27"/>
      <c r="AB5" s="27"/>
      <c r="AC5" s="27"/>
      <c r="AD5" s="27"/>
    </row>
    <row r="6" spans="1:30" ht="16.5" customHeight="1" x14ac:dyDescent="0.3">
      <c r="A6" s="25" t="s">
        <v>98</v>
      </c>
      <c r="B6" s="17"/>
      <c r="E6" s="804"/>
      <c r="F6" s="804"/>
      <c r="G6" s="804"/>
      <c r="H6" s="804"/>
      <c r="I6" s="804"/>
      <c r="J6" s="804"/>
      <c r="K6" s="804"/>
      <c r="L6" s="804"/>
      <c r="M6" s="804"/>
      <c r="N6" s="804"/>
      <c r="O6" s="804"/>
      <c r="P6" s="804"/>
      <c r="Q6" s="804"/>
      <c r="R6" s="27"/>
      <c r="S6" s="27"/>
      <c r="T6" s="27"/>
      <c r="U6" s="27"/>
      <c r="V6" s="27"/>
      <c r="W6" s="27"/>
      <c r="X6" s="27"/>
      <c r="Y6" s="27"/>
      <c r="Z6" s="27"/>
      <c r="AA6" s="27"/>
      <c r="AB6" s="27"/>
      <c r="AC6" s="27"/>
      <c r="AD6" s="27"/>
    </row>
    <row r="7" spans="1:30" ht="16.5" customHeight="1" x14ac:dyDescent="0.3">
      <c r="A7" s="26" t="s">
        <v>99</v>
      </c>
      <c r="B7" s="17"/>
      <c r="F7" s="793" t="s">
        <v>439</v>
      </c>
      <c r="G7" s="799" t="s">
        <v>445</v>
      </c>
      <c r="H7" s="800"/>
      <c r="I7" s="800"/>
      <c r="J7" s="800"/>
      <c r="K7" s="800"/>
      <c r="L7" s="800"/>
      <c r="M7" s="800"/>
      <c r="N7" s="800"/>
      <c r="O7" s="800"/>
      <c r="P7" s="800"/>
      <c r="Q7" s="27"/>
      <c r="R7" s="27"/>
      <c r="S7" s="27"/>
      <c r="T7" s="27"/>
      <c r="U7" s="27"/>
      <c r="V7" s="27"/>
      <c r="W7" s="27"/>
      <c r="X7" s="27"/>
      <c r="Y7" s="27"/>
      <c r="Z7" s="27"/>
      <c r="AA7" s="27"/>
      <c r="AB7" s="27"/>
      <c r="AC7" s="27"/>
      <c r="AD7" s="27"/>
    </row>
    <row r="8" spans="1:30" ht="16.5" customHeight="1" x14ac:dyDescent="0.3">
      <c r="A8" s="26" t="s">
        <v>100</v>
      </c>
      <c r="B8" s="17"/>
      <c r="F8" s="794"/>
      <c r="G8" s="341">
        <v>2010</v>
      </c>
      <c r="H8" s="341">
        <v>2011</v>
      </c>
      <c r="I8" s="341">
        <v>2012</v>
      </c>
      <c r="J8" s="341">
        <v>2013</v>
      </c>
      <c r="K8" s="341">
        <v>2014</v>
      </c>
      <c r="L8" s="341">
        <v>2015</v>
      </c>
      <c r="M8" s="341">
        <v>2016</v>
      </c>
      <c r="N8" s="341">
        <v>2017</v>
      </c>
      <c r="O8" s="341">
        <v>2018</v>
      </c>
      <c r="P8" s="489">
        <v>2019</v>
      </c>
      <c r="Q8" s="27"/>
      <c r="R8" s="27"/>
      <c r="S8" s="27"/>
      <c r="T8" s="27"/>
      <c r="U8" s="27"/>
      <c r="V8" s="27"/>
      <c r="W8" s="27"/>
      <c r="X8" s="27"/>
      <c r="Y8" s="27"/>
      <c r="Z8" s="27"/>
      <c r="AA8" s="27"/>
      <c r="AB8" s="27"/>
      <c r="AC8" s="27"/>
      <c r="AD8" s="27"/>
    </row>
    <row r="9" spans="1:30" ht="16.5" customHeight="1" x14ac:dyDescent="0.3">
      <c r="A9" s="13" t="s">
        <v>135</v>
      </c>
      <c r="B9" s="17"/>
      <c r="F9" s="491" t="s">
        <v>991</v>
      </c>
      <c r="G9" s="493">
        <v>2.2949999999999999</v>
      </c>
      <c r="H9" s="490">
        <v>2.2050000000000001</v>
      </c>
      <c r="I9" s="490">
        <v>2.2010000000000001</v>
      </c>
      <c r="J9" s="490">
        <v>2.2050000000000001</v>
      </c>
      <c r="K9" s="490">
        <v>2.2050000000000001</v>
      </c>
      <c r="L9" s="490">
        <v>2.2050000000000001</v>
      </c>
      <c r="M9" s="490">
        <v>2.1960000000000002</v>
      </c>
      <c r="N9" s="490">
        <v>2.1800000000000002</v>
      </c>
      <c r="O9" s="490">
        <v>2.157</v>
      </c>
      <c r="P9" s="490" t="s">
        <v>278</v>
      </c>
      <c r="Q9" s="27"/>
      <c r="R9" s="27"/>
      <c r="S9" s="27"/>
      <c r="T9" s="27"/>
      <c r="U9" s="27"/>
      <c r="V9" s="27"/>
      <c r="W9" s="27"/>
      <c r="X9" s="27"/>
      <c r="Y9" s="27"/>
      <c r="Z9" s="27"/>
      <c r="AA9" s="27"/>
      <c r="AB9" s="27"/>
      <c r="AC9" s="27"/>
      <c r="AD9" s="27"/>
    </row>
    <row r="10" spans="1:30" ht="15" customHeight="1" x14ac:dyDescent="0.3">
      <c r="A10" s="431" t="s">
        <v>509</v>
      </c>
      <c r="B10" s="17"/>
      <c r="F10" s="331" t="s">
        <v>992</v>
      </c>
      <c r="G10" s="340">
        <v>2.653</v>
      </c>
      <c r="H10" s="488">
        <v>2.4929999999999999</v>
      </c>
      <c r="I10" s="488">
        <v>2.4670000000000001</v>
      </c>
      <c r="J10" s="488">
        <v>2.544</v>
      </c>
      <c r="K10" s="488">
        <v>2.544</v>
      </c>
      <c r="L10" s="488">
        <v>2.544</v>
      </c>
      <c r="M10" s="488">
        <v>2.5390000000000001</v>
      </c>
      <c r="N10" s="488">
        <v>2.52</v>
      </c>
      <c r="O10" s="488">
        <v>2.4929999999999999</v>
      </c>
      <c r="P10" s="488" t="s">
        <v>278</v>
      </c>
      <c r="Q10" s="27"/>
      <c r="R10" s="27"/>
      <c r="S10" s="27"/>
      <c r="T10" s="27"/>
      <c r="U10" s="27"/>
      <c r="V10" s="27"/>
      <c r="W10" s="27"/>
      <c r="X10" s="27"/>
      <c r="Y10" s="27"/>
      <c r="Z10" s="27"/>
      <c r="AA10" s="27"/>
      <c r="AB10" s="27"/>
      <c r="AC10" s="27"/>
      <c r="AD10" s="27"/>
    </row>
    <row r="11" spans="1:30" ht="15" customHeight="1" x14ac:dyDescent="0.3">
      <c r="A11" s="431" t="s">
        <v>927</v>
      </c>
      <c r="B11" s="17"/>
      <c r="F11" s="331" t="s">
        <v>993</v>
      </c>
      <c r="G11" s="340">
        <v>2.7080000000000002</v>
      </c>
      <c r="H11" s="488">
        <v>2.7080000000000002</v>
      </c>
      <c r="I11" s="488">
        <v>2.7080000000000002</v>
      </c>
      <c r="J11" s="488">
        <v>2.7080000000000002</v>
      </c>
      <c r="K11" s="488">
        <v>2.7080000000000002</v>
      </c>
      <c r="L11" s="488">
        <v>2.7080000000000002</v>
      </c>
      <c r="M11" s="488">
        <v>2.7080000000000002</v>
      </c>
      <c r="N11" s="488">
        <v>2.7080000000000002</v>
      </c>
      <c r="O11" s="488">
        <v>2.7080000000000002</v>
      </c>
      <c r="P11" s="488">
        <v>2.7080000000000002</v>
      </c>
      <c r="Q11" s="27"/>
      <c r="R11" s="27"/>
      <c r="S11" s="27"/>
      <c r="T11" s="27"/>
      <c r="U11" s="27"/>
      <c r="V11" s="27"/>
      <c r="W11" s="27"/>
      <c r="X11" s="27"/>
      <c r="Y11" s="27"/>
      <c r="Z11" s="27"/>
      <c r="AA11" s="27"/>
      <c r="AB11" s="27"/>
      <c r="AC11" s="27"/>
      <c r="AD11" s="27"/>
    </row>
    <row r="12" spans="1:30" ht="15" customHeight="1" x14ac:dyDescent="0.3">
      <c r="A12" s="159"/>
      <c r="B12" s="17"/>
      <c r="F12" s="331" t="s">
        <v>799</v>
      </c>
      <c r="G12" s="340">
        <v>2.8679999999999999</v>
      </c>
      <c r="H12" s="487">
        <v>2.8679999999999999</v>
      </c>
      <c r="I12" s="487">
        <v>2.8679999999999999</v>
      </c>
      <c r="J12" s="487">
        <v>2.8679999999999999</v>
      </c>
      <c r="K12" s="487">
        <v>2.8679999999999999</v>
      </c>
      <c r="L12" s="487">
        <v>2.8679999999999999</v>
      </c>
      <c r="M12" s="487">
        <v>2.8679999999999999</v>
      </c>
      <c r="N12" s="487">
        <v>2.8679999999999999</v>
      </c>
      <c r="O12" s="487">
        <v>2.8679999999999999</v>
      </c>
      <c r="P12" s="487">
        <v>2.8679999999999999</v>
      </c>
      <c r="Q12" s="27"/>
      <c r="R12" s="27"/>
      <c r="S12" s="27"/>
      <c r="T12" s="27"/>
      <c r="U12" s="27"/>
      <c r="V12" s="27"/>
      <c r="W12" s="27"/>
      <c r="X12" s="27"/>
      <c r="Y12" s="27"/>
      <c r="Z12" s="27"/>
      <c r="AA12" s="27"/>
      <c r="AB12" s="27"/>
      <c r="AC12" s="27"/>
      <c r="AD12" s="27"/>
    </row>
    <row r="13" spans="1:30" ht="15" customHeight="1" x14ac:dyDescent="0.3">
      <c r="A13" s="159"/>
      <c r="B13" s="17"/>
      <c r="F13" s="331" t="s">
        <v>792</v>
      </c>
      <c r="G13" s="340">
        <v>2.1800000000000002</v>
      </c>
      <c r="H13" s="488">
        <v>2.1800000000000002</v>
      </c>
      <c r="I13" s="488">
        <v>2.1800000000000002</v>
      </c>
      <c r="J13" s="488">
        <v>2.1800000000000002</v>
      </c>
      <c r="K13" s="488">
        <v>2.1800000000000002</v>
      </c>
      <c r="L13" s="488">
        <v>2.1800000000000002</v>
      </c>
      <c r="M13" s="488">
        <v>2.1800000000000002</v>
      </c>
      <c r="N13" s="488">
        <v>2.1800000000000002</v>
      </c>
      <c r="O13" s="488">
        <v>2.1800000000000002</v>
      </c>
      <c r="P13" s="488">
        <v>2.1800000000000002</v>
      </c>
      <c r="Q13" s="27"/>
      <c r="R13" s="27"/>
      <c r="S13" s="27"/>
      <c r="T13" s="27"/>
      <c r="U13" s="27"/>
      <c r="V13" s="27"/>
      <c r="W13" s="27"/>
      <c r="X13" s="27"/>
      <c r="Y13" s="27"/>
      <c r="Z13" s="27"/>
      <c r="AA13" s="27"/>
      <c r="AB13" s="27"/>
      <c r="AC13" s="27"/>
      <c r="AD13" s="27"/>
    </row>
    <row r="14" spans="1:30" ht="15" customHeight="1" x14ac:dyDescent="0.3">
      <c r="A14" s="159"/>
      <c r="B14" s="17"/>
      <c r="F14" s="331" t="s">
        <v>793</v>
      </c>
      <c r="G14" s="340">
        <v>2.0649999999999999</v>
      </c>
      <c r="H14" s="487">
        <v>2.0649999999999999</v>
      </c>
      <c r="I14" s="487">
        <v>2.0649999999999999</v>
      </c>
      <c r="J14" s="487">
        <v>2.0649999999999999</v>
      </c>
      <c r="K14" s="487">
        <v>2.0649999999999999</v>
      </c>
      <c r="L14" s="487">
        <v>2.0649999999999999</v>
      </c>
      <c r="M14" s="487">
        <v>2.0649999999999999</v>
      </c>
      <c r="N14" s="487">
        <v>2.0649999999999999</v>
      </c>
      <c r="O14" s="487">
        <v>2.0649999999999999</v>
      </c>
      <c r="P14" s="487">
        <v>2.0649999999999999</v>
      </c>
      <c r="Q14" s="27"/>
      <c r="R14" s="27"/>
      <c r="S14" s="27"/>
      <c r="T14" s="27"/>
      <c r="U14" s="27"/>
      <c r="V14" s="27"/>
      <c r="W14" s="27"/>
      <c r="X14" s="27"/>
      <c r="Y14" s="27"/>
      <c r="Z14" s="27"/>
      <c r="AA14" s="27"/>
      <c r="AB14" s="27"/>
      <c r="AC14" s="27"/>
      <c r="AD14" s="27"/>
    </row>
    <row r="15" spans="1:30" ht="15" customHeight="1" x14ac:dyDescent="0.3">
      <c r="A15" s="159"/>
      <c r="B15" s="17"/>
      <c r="F15" s="331" t="s">
        <v>794</v>
      </c>
      <c r="G15" s="340">
        <v>0.34399999999999997</v>
      </c>
      <c r="H15" s="487">
        <v>0.34399999999999997</v>
      </c>
      <c r="I15" s="487">
        <v>0.34399999999999997</v>
      </c>
      <c r="J15" s="487">
        <v>0.34399999999999997</v>
      </c>
      <c r="K15" s="487">
        <v>0.34399999999999997</v>
      </c>
      <c r="L15" s="487">
        <v>0.34399999999999997</v>
      </c>
      <c r="M15" s="487">
        <v>0.34399999999999997</v>
      </c>
      <c r="N15" s="487">
        <v>0.34399999999999997</v>
      </c>
      <c r="O15" s="487">
        <v>0.34399999999999997</v>
      </c>
      <c r="P15" s="487">
        <v>0.34399999999999997</v>
      </c>
      <c r="Q15" s="27"/>
      <c r="R15" s="27"/>
      <c r="S15" s="27"/>
      <c r="T15" s="27"/>
      <c r="U15" s="27"/>
      <c r="V15" s="27"/>
      <c r="W15" s="27"/>
      <c r="X15" s="27"/>
      <c r="Y15" s="27"/>
      <c r="Z15" s="27"/>
      <c r="AA15" s="27"/>
      <c r="AB15" s="27"/>
      <c r="AC15" s="27"/>
      <c r="AD15" s="27"/>
    </row>
    <row r="16" spans="1:30" ht="15" customHeight="1" x14ac:dyDescent="0.3">
      <c r="A16" s="159"/>
      <c r="B16" s="17"/>
      <c r="F16" s="331" t="s">
        <v>948</v>
      </c>
      <c r="G16" s="340">
        <v>0</v>
      </c>
      <c r="H16" s="340">
        <v>0</v>
      </c>
      <c r="I16" s="340">
        <v>0</v>
      </c>
      <c r="J16" s="340">
        <v>0</v>
      </c>
      <c r="K16" s="340">
        <v>0</v>
      </c>
      <c r="L16" s="340">
        <v>0</v>
      </c>
      <c r="M16" s="340">
        <v>0</v>
      </c>
      <c r="N16" s="340">
        <v>0</v>
      </c>
      <c r="O16" s="340">
        <v>0</v>
      </c>
      <c r="P16" s="340">
        <v>0</v>
      </c>
      <c r="Q16" s="27"/>
      <c r="R16" s="27"/>
      <c r="S16" s="27"/>
      <c r="T16" s="27"/>
      <c r="U16" s="27"/>
      <c r="V16" s="27"/>
      <c r="W16" s="27"/>
      <c r="X16" s="27"/>
      <c r="Y16" s="27"/>
      <c r="Z16" s="27"/>
      <c r="AA16" s="27"/>
      <c r="AB16" s="27"/>
      <c r="AC16" s="27"/>
      <c r="AD16" s="27"/>
    </row>
    <row r="17" spans="1:30" ht="15" customHeight="1" x14ac:dyDescent="0.3">
      <c r="A17" s="159"/>
      <c r="B17" s="17"/>
      <c r="F17" s="331" t="s">
        <v>795</v>
      </c>
      <c r="G17" s="340">
        <v>2.4670000000000001</v>
      </c>
      <c r="H17" s="487">
        <v>2.4670000000000001</v>
      </c>
      <c r="I17" s="487">
        <v>2.4670000000000001</v>
      </c>
      <c r="J17" s="487">
        <v>2.4670000000000001</v>
      </c>
      <c r="K17" s="487">
        <v>2.4670000000000001</v>
      </c>
      <c r="L17" s="487">
        <v>2.4670000000000001</v>
      </c>
      <c r="M17" s="487">
        <v>2.4670000000000001</v>
      </c>
      <c r="N17" s="487">
        <v>2.4670000000000001</v>
      </c>
      <c r="O17" s="487">
        <v>2.4670000000000001</v>
      </c>
      <c r="P17" s="487">
        <v>2.4670000000000001</v>
      </c>
      <c r="Q17" s="27"/>
      <c r="R17" s="27"/>
      <c r="S17" s="27"/>
      <c r="T17" s="27"/>
      <c r="U17" s="27"/>
      <c r="V17" s="27"/>
      <c r="W17" s="27"/>
      <c r="X17" s="27"/>
      <c r="Y17" s="27"/>
      <c r="Z17" s="27"/>
      <c r="AA17" s="27"/>
      <c r="AB17" s="27"/>
      <c r="AC17" s="27"/>
      <c r="AD17" s="27"/>
    </row>
    <row r="18" spans="1:30" ht="15" customHeight="1" x14ac:dyDescent="0.3">
      <c r="A18" s="159"/>
      <c r="B18" s="17"/>
      <c r="F18" s="331" t="s">
        <v>796</v>
      </c>
      <c r="G18" s="340">
        <v>2.387</v>
      </c>
      <c r="H18" s="487">
        <v>2.387</v>
      </c>
      <c r="I18" s="487">
        <v>2.387</v>
      </c>
      <c r="J18" s="487">
        <v>2.387</v>
      </c>
      <c r="K18" s="487">
        <v>2.387</v>
      </c>
      <c r="L18" s="487">
        <v>2.387</v>
      </c>
      <c r="M18" s="487">
        <v>2.387</v>
      </c>
      <c r="N18" s="487">
        <v>2.387</v>
      </c>
      <c r="O18" s="487">
        <v>2.387</v>
      </c>
      <c r="P18" s="487">
        <v>2.387</v>
      </c>
      <c r="Q18" s="27"/>
      <c r="R18" s="27"/>
      <c r="S18" s="27"/>
      <c r="T18" s="27"/>
      <c r="U18" s="27"/>
      <c r="V18" s="27"/>
      <c r="W18" s="27"/>
      <c r="X18" s="27"/>
      <c r="Y18" s="27"/>
      <c r="Z18" s="27"/>
      <c r="AA18" s="27"/>
      <c r="AB18" s="27"/>
      <c r="AC18" s="27"/>
      <c r="AD18" s="27"/>
    </row>
    <row r="19" spans="1:30" ht="15" customHeight="1" x14ac:dyDescent="0.3">
      <c r="A19" s="159"/>
      <c r="B19" s="17"/>
      <c r="F19" s="331" t="s">
        <v>897</v>
      </c>
      <c r="G19" s="340">
        <v>2.1219999999999999</v>
      </c>
      <c r="H19" s="487">
        <v>2.1219999999999999</v>
      </c>
      <c r="I19" s="487">
        <v>2.1219999999999999</v>
      </c>
      <c r="J19" s="487">
        <v>2.1219999999999999</v>
      </c>
      <c r="K19" s="487">
        <v>2.1219999999999999</v>
      </c>
      <c r="L19" s="487">
        <v>2.1219999999999999</v>
      </c>
      <c r="M19" s="487">
        <v>2.1219999999999999</v>
      </c>
      <c r="N19" s="487">
        <v>2.1219999999999999</v>
      </c>
      <c r="O19" s="487">
        <v>2.1219999999999999</v>
      </c>
      <c r="P19" s="487">
        <v>2.1219999999999999</v>
      </c>
      <c r="Q19" s="27"/>
      <c r="R19" s="27"/>
      <c r="S19" s="27"/>
      <c r="T19" s="27"/>
      <c r="U19" s="27"/>
      <c r="V19" s="27"/>
      <c r="W19" s="27"/>
      <c r="X19" s="27"/>
      <c r="Y19" s="27"/>
      <c r="Z19" s="27"/>
      <c r="AA19" s="27"/>
      <c r="AB19" s="27"/>
      <c r="AC19" s="27"/>
      <c r="AD19" s="27"/>
    </row>
    <row r="20" spans="1:30" ht="15" customHeight="1" x14ac:dyDescent="0.3">
      <c r="A20" s="159"/>
      <c r="B20" s="17"/>
      <c r="F20" s="331" t="s">
        <v>898</v>
      </c>
      <c r="G20" s="340">
        <v>1.857</v>
      </c>
      <c r="H20" s="487">
        <v>1.857</v>
      </c>
      <c r="I20" s="487">
        <v>1.857</v>
      </c>
      <c r="J20" s="487">
        <v>1.857</v>
      </c>
      <c r="K20" s="487">
        <v>1.857</v>
      </c>
      <c r="L20" s="487">
        <v>1.857</v>
      </c>
      <c r="M20" s="487">
        <v>1.857</v>
      </c>
      <c r="N20" s="487">
        <v>1.857</v>
      </c>
      <c r="O20" s="487">
        <v>1.857</v>
      </c>
      <c r="P20" s="487">
        <v>1.857</v>
      </c>
      <c r="Q20" s="27"/>
      <c r="R20" s="27"/>
      <c r="S20" s="27"/>
      <c r="T20" s="27"/>
      <c r="U20" s="27"/>
      <c r="V20" s="27"/>
      <c r="W20" s="27"/>
      <c r="X20" s="27"/>
      <c r="Y20" s="27"/>
      <c r="Z20" s="27"/>
      <c r="AA20" s="27"/>
      <c r="AB20" s="27"/>
      <c r="AC20" s="27"/>
      <c r="AD20" s="27"/>
    </row>
    <row r="21" spans="1:30" ht="15" customHeight="1" x14ac:dyDescent="0.3">
      <c r="A21" s="159"/>
      <c r="F21" s="331" t="s">
        <v>899</v>
      </c>
      <c r="G21" s="340">
        <v>0</v>
      </c>
      <c r="H21" s="487">
        <v>0</v>
      </c>
      <c r="I21" s="487">
        <v>0</v>
      </c>
      <c r="J21" s="487">
        <v>0</v>
      </c>
      <c r="K21" s="487">
        <v>0</v>
      </c>
      <c r="L21" s="487">
        <v>0</v>
      </c>
      <c r="M21" s="487">
        <v>0</v>
      </c>
      <c r="N21" s="487">
        <v>0</v>
      </c>
      <c r="O21" s="487">
        <v>0</v>
      </c>
      <c r="P21" s="487">
        <v>0</v>
      </c>
      <c r="Q21" s="27"/>
      <c r="R21" s="27"/>
      <c r="S21" s="27"/>
      <c r="T21" s="27"/>
      <c r="U21" s="27"/>
      <c r="V21" s="27"/>
      <c r="W21" s="27"/>
      <c r="X21" s="27"/>
      <c r="Y21" s="27"/>
      <c r="Z21" s="27"/>
      <c r="AA21" s="27"/>
      <c r="AB21" s="27"/>
      <c r="AC21" s="27"/>
      <c r="AD21" s="27"/>
    </row>
    <row r="22" spans="1:30" ht="15" customHeight="1" x14ac:dyDescent="0.3">
      <c r="A22" s="159"/>
      <c r="F22" s="331" t="s">
        <v>797</v>
      </c>
      <c r="G22" s="340">
        <v>0</v>
      </c>
      <c r="H22" s="487">
        <v>0</v>
      </c>
      <c r="I22" s="487">
        <v>0</v>
      </c>
      <c r="J22" s="487">
        <v>0</v>
      </c>
      <c r="K22" s="487">
        <v>0</v>
      </c>
      <c r="L22" s="487">
        <v>0</v>
      </c>
      <c r="M22" s="487">
        <v>0</v>
      </c>
      <c r="N22" s="487">
        <v>0</v>
      </c>
      <c r="O22" s="487">
        <v>0</v>
      </c>
      <c r="P22" s="487">
        <v>0</v>
      </c>
      <c r="Q22" s="27"/>
      <c r="R22" s="27"/>
      <c r="S22" s="27"/>
      <c r="T22" s="27"/>
      <c r="U22" s="27"/>
      <c r="V22" s="27"/>
      <c r="W22" s="27"/>
      <c r="X22" s="27"/>
      <c r="Y22" s="27"/>
      <c r="Z22" s="27"/>
      <c r="AA22" s="27"/>
      <c r="AB22" s="27"/>
      <c r="AC22" s="27"/>
      <c r="AD22" s="27"/>
    </row>
    <row r="23" spans="1:30" ht="15" customHeight="1" x14ac:dyDescent="0.3">
      <c r="A23" s="159"/>
      <c r="F23" s="331" t="s">
        <v>997</v>
      </c>
      <c r="G23" s="340">
        <v>0.182</v>
      </c>
      <c r="H23" s="340">
        <v>0.182</v>
      </c>
      <c r="I23" s="340">
        <v>0.182</v>
      </c>
      <c r="J23" s="340">
        <v>0.182</v>
      </c>
      <c r="K23" s="340">
        <v>0.182</v>
      </c>
      <c r="L23" s="340">
        <v>0.182</v>
      </c>
      <c r="M23" s="340">
        <v>0.182</v>
      </c>
      <c r="N23" s="487">
        <v>0.183</v>
      </c>
      <c r="O23" s="487">
        <v>0.183</v>
      </c>
      <c r="P23" s="487">
        <v>0.182</v>
      </c>
      <c r="Q23" s="27"/>
      <c r="R23" s="27"/>
      <c r="S23" s="27"/>
      <c r="T23" s="27"/>
      <c r="U23" s="27"/>
      <c r="V23" s="27"/>
      <c r="W23" s="27"/>
      <c r="X23" s="27"/>
      <c r="Y23" s="27"/>
      <c r="Z23" s="27"/>
      <c r="AA23" s="27"/>
      <c r="AB23" s="27"/>
      <c r="AC23" s="27"/>
      <c r="AD23" s="27"/>
    </row>
    <row r="24" spans="1:30" ht="15" customHeight="1" x14ac:dyDescent="0.3">
      <c r="A24" s="159"/>
      <c r="F24" s="331" t="s">
        <v>998</v>
      </c>
      <c r="G24" s="340">
        <v>0.182</v>
      </c>
      <c r="H24" s="340">
        <v>0.182</v>
      </c>
      <c r="I24" s="340">
        <v>0.182</v>
      </c>
      <c r="J24" s="340">
        <v>0.182</v>
      </c>
      <c r="K24" s="340">
        <v>0.182</v>
      </c>
      <c r="L24" s="340">
        <v>0.182</v>
      </c>
      <c r="M24" s="340">
        <v>0.182</v>
      </c>
      <c r="N24" s="340">
        <v>0.183</v>
      </c>
      <c r="O24" s="340">
        <v>0.183</v>
      </c>
      <c r="P24" s="340">
        <v>0.182</v>
      </c>
      <c r="Q24" s="27"/>
      <c r="R24" s="27"/>
      <c r="S24" s="27"/>
      <c r="T24" s="27"/>
      <c r="U24" s="27"/>
      <c r="V24" s="27"/>
      <c r="W24" s="27"/>
      <c r="X24" s="27"/>
      <c r="Y24" s="27"/>
      <c r="Z24" s="27"/>
      <c r="AA24" s="27"/>
      <c r="AB24" s="27"/>
      <c r="AC24" s="27"/>
      <c r="AD24" s="27"/>
    </row>
    <row r="25" spans="1:30" ht="15" customHeight="1" x14ac:dyDescent="0.3">
      <c r="A25" s="159"/>
      <c r="F25" s="331" t="s">
        <v>999</v>
      </c>
      <c r="G25" s="340">
        <v>0.182</v>
      </c>
      <c r="H25" s="487">
        <v>0.182</v>
      </c>
      <c r="I25" s="487">
        <v>0.182</v>
      </c>
      <c r="J25" s="487">
        <v>0.182</v>
      </c>
      <c r="K25" s="487">
        <v>0.182</v>
      </c>
      <c r="L25" s="487">
        <v>0.182</v>
      </c>
      <c r="M25" s="487">
        <v>0.182</v>
      </c>
      <c r="N25" s="487">
        <v>0.183</v>
      </c>
      <c r="O25" s="487">
        <v>0.183</v>
      </c>
      <c r="P25" s="487">
        <v>0.182</v>
      </c>
      <c r="Q25" s="27"/>
      <c r="R25" s="27"/>
      <c r="S25" s="27"/>
      <c r="T25" s="27"/>
      <c r="U25" s="27"/>
      <c r="V25" s="27"/>
      <c r="W25" s="27"/>
      <c r="X25" s="27"/>
      <c r="Y25" s="27"/>
      <c r="Z25" s="27"/>
      <c r="AA25" s="27"/>
      <c r="AB25" s="27"/>
      <c r="AC25" s="27"/>
      <c r="AD25" s="27"/>
    </row>
    <row r="26" spans="1:30" ht="15" customHeight="1" x14ac:dyDescent="0.3">
      <c r="A26" s="159"/>
      <c r="F26" s="331" t="s">
        <v>798</v>
      </c>
      <c r="G26" s="340">
        <v>1.671</v>
      </c>
      <c r="H26" s="487">
        <v>1.671</v>
      </c>
      <c r="I26" s="487">
        <v>1.671</v>
      </c>
      <c r="J26" s="487">
        <v>1.671</v>
      </c>
      <c r="K26" s="487">
        <v>1.671</v>
      </c>
      <c r="L26" s="487">
        <v>1.671</v>
      </c>
      <c r="M26" s="487">
        <v>1.671</v>
      </c>
      <c r="N26" s="487">
        <v>1.671</v>
      </c>
      <c r="O26" s="487">
        <v>1.671</v>
      </c>
      <c r="P26" s="487">
        <v>1.671</v>
      </c>
      <c r="Q26" s="27"/>
      <c r="R26" s="27"/>
      <c r="S26" s="27"/>
      <c r="T26" s="27"/>
      <c r="U26" s="27"/>
      <c r="V26" s="27"/>
      <c r="W26" s="27"/>
      <c r="X26" s="27"/>
      <c r="Y26" s="27"/>
      <c r="Z26" s="27"/>
      <c r="AA26" s="27"/>
      <c r="AB26" s="27"/>
      <c r="AC26" s="27"/>
      <c r="AD26" s="27"/>
    </row>
    <row r="27" spans="1:30" ht="15" customHeight="1" x14ac:dyDescent="0.3">
      <c r="A27" s="159"/>
      <c r="F27" s="331" t="s">
        <v>928</v>
      </c>
      <c r="G27" s="340">
        <v>0</v>
      </c>
      <c r="H27" s="487">
        <v>0</v>
      </c>
      <c r="I27" s="487">
        <v>0</v>
      </c>
      <c r="J27" s="487">
        <v>0</v>
      </c>
      <c r="K27" s="487">
        <v>0</v>
      </c>
      <c r="L27" s="487">
        <v>0</v>
      </c>
      <c r="M27" s="487">
        <v>0</v>
      </c>
      <c r="N27" s="487">
        <v>0</v>
      </c>
      <c r="O27" s="487">
        <v>0</v>
      </c>
      <c r="P27" s="487">
        <v>0</v>
      </c>
      <c r="Q27" s="27"/>
      <c r="R27" s="27"/>
      <c r="S27" s="27"/>
      <c r="T27" s="27"/>
      <c r="U27" s="27"/>
      <c r="V27" s="27"/>
      <c r="W27" s="27"/>
      <c r="X27" s="27"/>
      <c r="Y27" s="27"/>
      <c r="Z27" s="27"/>
      <c r="AA27" s="27"/>
      <c r="AB27" s="27"/>
      <c r="AC27" s="27"/>
      <c r="AD27" s="27"/>
    </row>
    <row r="28" spans="1:30" ht="15" customHeight="1" x14ac:dyDescent="0.3">
      <c r="A28" s="159"/>
      <c r="F28" s="331" t="s">
        <v>800</v>
      </c>
      <c r="G28" s="340">
        <v>2.964</v>
      </c>
      <c r="H28" s="487">
        <v>2.964</v>
      </c>
      <c r="I28" s="487">
        <v>2.964</v>
      </c>
      <c r="J28" s="487">
        <v>2.964</v>
      </c>
      <c r="K28" s="487">
        <v>2.964</v>
      </c>
      <c r="L28" s="487">
        <v>2.964</v>
      </c>
      <c r="M28" s="487">
        <v>2.964</v>
      </c>
      <c r="N28" s="487">
        <v>2.964</v>
      </c>
      <c r="O28" s="487">
        <v>2.964</v>
      </c>
      <c r="P28" s="487">
        <v>2.964</v>
      </c>
      <c r="Q28" s="27"/>
      <c r="R28" s="27"/>
      <c r="S28" s="27"/>
      <c r="T28" s="27"/>
      <c r="U28" s="27"/>
      <c r="V28" s="27"/>
      <c r="W28" s="27"/>
      <c r="X28" s="27"/>
      <c r="Y28" s="27"/>
      <c r="Z28" s="27"/>
      <c r="AA28" s="27"/>
      <c r="AB28" s="27"/>
      <c r="AC28" s="27"/>
      <c r="AD28" s="27"/>
    </row>
    <row r="29" spans="1:30" ht="15" customHeight="1" x14ac:dyDescent="0.3">
      <c r="A29" s="159"/>
      <c r="F29" s="331" t="s">
        <v>801</v>
      </c>
      <c r="G29" s="340">
        <v>2.9380000000000002</v>
      </c>
      <c r="H29" s="487">
        <v>2.9380000000000002</v>
      </c>
      <c r="I29" s="487">
        <v>2.9380000000000002</v>
      </c>
      <c r="J29" s="487">
        <v>2.9380000000000002</v>
      </c>
      <c r="K29" s="487">
        <v>2.9380000000000002</v>
      </c>
      <c r="L29" s="487">
        <v>2.9380000000000002</v>
      </c>
      <c r="M29" s="487">
        <v>2.9380000000000002</v>
      </c>
      <c r="N29" s="487">
        <v>2.9380000000000002</v>
      </c>
      <c r="O29" s="487">
        <v>2.9380000000000002</v>
      </c>
      <c r="P29" s="487">
        <v>2.9380000000000002</v>
      </c>
      <c r="Q29" s="27"/>
      <c r="R29" s="27"/>
      <c r="S29" s="27"/>
      <c r="T29" s="27"/>
      <c r="U29" s="27"/>
      <c r="V29" s="27"/>
      <c r="W29" s="27"/>
      <c r="X29" s="27"/>
      <c r="Y29" s="27"/>
      <c r="Z29" s="27"/>
      <c r="AA29" s="27"/>
      <c r="AB29" s="27"/>
      <c r="AC29" s="27"/>
      <c r="AD29" s="27"/>
    </row>
    <row r="30" spans="1:30" ht="15" customHeight="1" x14ac:dyDescent="0.3">
      <c r="A30" s="159"/>
      <c r="F30" s="331" t="s">
        <v>802</v>
      </c>
      <c r="G30" s="340">
        <v>3.1269999999999998</v>
      </c>
      <c r="H30" s="487">
        <v>3.1269999999999998</v>
      </c>
      <c r="I30" s="487">
        <v>3.1269999999999998</v>
      </c>
      <c r="J30" s="487">
        <v>3.1269999999999998</v>
      </c>
      <c r="K30" s="487">
        <v>3.1269999999999998</v>
      </c>
      <c r="L30" s="487">
        <v>3.1269999999999998</v>
      </c>
      <c r="M30" s="487">
        <v>3.1269999999999998</v>
      </c>
      <c r="N30" s="487">
        <v>3.1269999999999998</v>
      </c>
      <c r="O30" s="487">
        <v>3.1269999999999998</v>
      </c>
      <c r="P30" s="487">
        <v>3.1269999999999998</v>
      </c>
      <c r="Q30" s="27"/>
      <c r="R30" s="27"/>
      <c r="S30" s="27"/>
      <c r="T30" s="27"/>
      <c r="U30" s="27"/>
      <c r="V30" s="27"/>
      <c r="W30" s="27"/>
      <c r="X30" s="27"/>
      <c r="Y30" s="27"/>
      <c r="Z30" s="27"/>
      <c r="AA30" s="27"/>
      <c r="AB30" s="27"/>
      <c r="AC30" s="27"/>
      <c r="AD30" s="27"/>
    </row>
    <row r="31" spans="1:30" ht="15" customHeight="1" x14ac:dyDescent="0.3">
      <c r="A31" s="159"/>
      <c r="F31" s="331" t="s">
        <v>803</v>
      </c>
      <c r="G31" s="340">
        <v>2.2989999999999999</v>
      </c>
      <c r="H31" s="487">
        <v>2.2989999999999999</v>
      </c>
      <c r="I31" s="487">
        <v>2.2989999999999999</v>
      </c>
      <c r="J31" s="487">
        <v>2.2989999999999999</v>
      </c>
      <c r="K31" s="487">
        <v>2.2989999999999999</v>
      </c>
      <c r="L31" s="487">
        <v>2.2989999999999999</v>
      </c>
      <c r="M31" s="487">
        <v>2.0059999999999998</v>
      </c>
      <c r="N31" s="487">
        <v>2.2269999999999999</v>
      </c>
      <c r="O31" s="487">
        <v>2.2269999999999999</v>
      </c>
      <c r="P31" s="487">
        <v>1.9139999999999999</v>
      </c>
      <c r="Q31" s="27"/>
      <c r="R31" s="27"/>
      <c r="S31" s="27"/>
      <c r="T31" s="27"/>
      <c r="U31" s="27"/>
      <c r="V31" s="27"/>
      <c r="W31" s="27"/>
      <c r="X31" s="27"/>
      <c r="Y31" s="27"/>
      <c r="Z31" s="27"/>
      <c r="AA31" s="27"/>
      <c r="AB31" s="27"/>
      <c r="AC31" s="27"/>
      <c r="AD31" s="27"/>
    </row>
    <row r="32" spans="1:30" ht="15" customHeight="1" x14ac:dyDescent="0.3">
      <c r="A32" s="159"/>
      <c r="F32" s="331" t="s">
        <v>804</v>
      </c>
      <c r="G32" s="340">
        <v>2.5790000000000002</v>
      </c>
      <c r="H32" s="487">
        <v>2.5790000000000002</v>
      </c>
      <c r="I32" s="487">
        <v>2.5790000000000002</v>
      </c>
      <c r="J32" s="487">
        <v>2.5790000000000002</v>
      </c>
      <c r="K32" s="487">
        <v>2.5790000000000002</v>
      </c>
      <c r="L32" s="487">
        <v>2.5790000000000002</v>
      </c>
      <c r="M32" s="487">
        <v>2.4300000000000002</v>
      </c>
      <c r="N32" s="487">
        <v>2.444</v>
      </c>
      <c r="O32" s="487">
        <v>2.444</v>
      </c>
      <c r="P32" s="487">
        <v>2.4289999999999998</v>
      </c>
      <c r="Q32" s="27"/>
      <c r="R32" s="27"/>
      <c r="S32" s="27"/>
      <c r="T32" s="27"/>
      <c r="U32" s="27"/>
      <c r="V32" s="27"/>
      <c r="W32" s="27"/>
      <c r="X32" s="27"/>
      <c r="Y32" s="27"/>
      <c r="Z32" s="27"/>
      <c r="AA32" s="27"/>
      <c r="AB32" s="27"/>
      <c r="AC32" s="27"/>
      <c r="AD32" s="27"/>
    </row>
    <row r="33" spans="1:30" ht="15" customHeight="1" x14ac:dyDescent="0.3">
      <c r="A33" s="159"/>
      <c r="F33" s="492" t="s">
        <v>805</v>
      </c>
      <c r="G33" s="340">
        <v>3.169</v>
      </c>
      <c r="H33" s="487">
        <v>3.169</v>
      </c>
      <c r="I33" s="487">
        <v>3.169</v>
      </c>
      <c r="J33" s="487">
        <v>3.169</v>
      </c>
      <c r="K33" s="487">
        <v>3.169</v>
      </c>
      <c r="L33" s="487">
        <v>3.169</v>
      </c>
      <c r="M33" s="487">
        <v>3.169</v>
      </c>
      <c r="N33" s="487">
        <v>3.169</v>
      </c>
      <c r="O33" s="487">
        <v>3.169</v>
      </c>
      <c r="P33" s="487">
        <v>3.169</v>
      </c>
      <c r="Q33" s="27"/>
      <c r="R33" s="27"/>
      <c r="S33" s="27"/>
      <c r="T33" s="27"/>
      <c r="U33" s="27"/>
      <c r="V33" s="27"/>
      <c r="W33" s="27"/>
      <c r="X33" s="27"/>
      <c r="Y33" s="27"/>
      <c r="Z33" s="27"/>
      <c r="AA33" s="27"/>
      <c r="AB33" s="27"/>
      <c r="AC33" s="27"/>
      <c r="AD33" s="27"/>
    </row>
    <row r="34" spans="1:30" ht="6" customHeight="1" x14ac:dyDescent="0.3">
      <c r="A34" s="159"/>
      <c r="F34" s="803"/>
      <c r="G34" s="801"/>
      <c r="H34" s="801"/>
      <c r="I34" s="801"/>
      <c r="J34" s="801"/>
      <c r="K34" s="801"/>
      <c r="L34" s="801"/>
      <c r="M34" s="801"/>
      <c r="N34" s="801"/>
      <c r="O34" s="801"/>
      <c r="P34" s="801"/>
      <c r="Q34" s="801"/>
      <c r="R34" s="27"/>
      <c r="S34" s="27"/>
      <c r="T34" s="27"/>
      <c r="U34" s="27"/>
      <c r="V34" s="27"/>
      <c r="W34" s="27"/>
      <c r="X34" s="27"/>
      <c r="Y34" s="27"/>
    </row>
    <row r="35" spans="1:30" ht="15" customHeight="1" x14ac:dyDescent="0.3">
      <c r="A35" s="159"/>
      <c r="F35" s="801" t="s">
        <v>994</v>
      </c>
      <c r="G35" s="801"/>
      <c r="H35" s="801"/>
      <c r="I35" s="801"/>
      <c r="J35" s="801"/>
      <c r="K35" s="801"/>
      <c r="L35" s="801"/>
      <c r="M35" s="801"/>
      <c r="N35" s="801"/>
      <c r="O35" s="801"/>
      <c r="P35" s="801"/>
      <c r="Q35" s="801"/>
    </row>
    <row r="36" spans="1:30" ht="15" customHeight="1" x14ac:dyDescent="0.3">
      <c r="A36" s="159"/>
      <c r="F36" s="802" t="s">
        <v>995</v>
      </c>
      <c r="G36" s="802"/>
      <c r="H36" s="802"/>
      <c r="I36" s="802"/>
      <c r="J36" s="802"/>
      <c r="K36" s="802"/>
      <c r="L36" s="802"/>
      <c r="M36" s="802"/>
      <c r="N36" s="802"/>
      <c r="O36" s="802"/>
      <c r="P36" s="802"/>
      <c r="Q36" s="802"/>
    </row>
    <row r="37" spans="1:30" ht="15" customHeight="1" x14ac:dyDescent="0.3">
      <c r="A37" s="159"/>
      <c r="E37" s="569"/>
      <c r="F37" s="802"/>
      <c r="G37" s="802"/>
      <c r="H37" s="802"/>
      <c r="I37" s="802"/>
      <c r="J37" s="802"/>
      <c r="K37" s="802"/>
      <c r="L37" s="802"/>
      <c r="M37" s="802"/>
      <c r="N37" s="802"/>
      <c r="O37" s="802"/>
      <c r="P37" s="802"/>
      <c r="Q37" s="802"/>
      <c r="R37" s="27"/>
      <c r="S37" s="27"/>
      <c r="T37" s="27"/>
      <c r="U37" s="27"/>
      <c r="V37" s="27"/>
      <c r="W37" s="27"/>
      <c r="X37" s="27"/>
      <c r="Y37" s="27"/>
    </row>
    <row r="38" spans="1:30" ht="15" customHeight="1" x14ac:dyDescent="0.3">
      <c r="A38" s="159"/>
      <c r="F38" s="801" t="s">
        <v>1007</v>
      </c>
      <c r="G38" s="801"/>
      <c r="H38" s="801"/>
      <c r="I38" s="801"/>
      <c r="J38" s="801"/>
      <c r="K38" s="801"/>
      <c r="L38" s="801"/>
      <c r="M38" s="801"/>
      <c r="N38" s="801"/>
      <c r="O38" s="801"/>
      <c r="P38" s="801"/>
      <c r="Q38" s="801"/>
      <c r="R38" s="27"/>
      <c r="S38" s="27"/>
      <c r="T38" s="27"/>
      <c r="U38" s="27"/>
      <c r="V38" s="27"/>
      <c r="W38" s="27"/>
      <c r="X38" s="27"/>
      <c r="Y38" s="27"/>
    </row>
    <row r="39" spans="1:30" ht="5.25" customHeight="1" x14ac:dyDescent="0.3">
      <c r="A39" s="159"/>
      <c r="Q39" s="27"/>
      <c r="R39" s="27"/>
      <c r="S39" s="27"/>
      <c r="T39" s="27"/>
      <c r="U39" s="27"/>
      <c r="V39" s="27"/>
      <c r="W39" s="27"/>
      <c r="X39" s="27"/>
    </row>
    <row r="40" spans="1:30" ht="17.25" customHeight="1" x14ac:dyDescent="0.3">
      <c r="A40" s="159"/>
      <c r="E40" s="334" t="s">
        <v>440</v>
      </c>
    </row>
    <row r="41" spans="1:30" ht="9" customHeight="1" x14ac:dyDescent="0.3">
      <c r="A41" s="159"/>
      <c r="E41" s="330"/>
      <c r="R41" s="27"/>
      <c r="S41" s="27"/>
      <c r="T41" s="27"/>
      <c r="U41" s="27"/>
      <c r="V41" s="27"/>
      <c r="W41" s="27"/>
      <c r="X41" s="27"/>
    </row>
    <row r="42" spans="1:30" ht="15" customHeight="1" x14ac:dyDescent="0.3">
      <c r="A42" s="159"/>
      <c r="G42" s="341">
        <v>2010</v>
      </c>
      <c r="H42" s="341">
        <v>2011</v>
      </c>
      <c r="I42" s="341">
        <v>2012</v>
      </c>
      <c r="J42" s="341">
        <v>2013</v>
      </c>
      <c r="K42" s="341">
        <v>2014</v>
      </c>
      <c r="L42" s="341">
        <v>2015</v>
      </c>
      <c r="M42" s="341">
        <v>2016</v>
      </c>
      <c r="N42" s="341">
        <v>2017</v>
      </c>
      <c r="O42" s="341">
        <v>2018</v>
      </c>
      <c r="P42" s="341">
        <v>2019</v>
      </c>
      <c r="S42" s="256"/>
      <c r="T42" s="256"/>
      <c r="U42" s="256"/>
      <c r="V42" s="256"/>
    </row>
    <row r="43" spans="1:30" ht="15" customHeight="1" x14ac:dyDescent="0.3">
      <c r="A43" s="159"/>
      <c r="F43" s="331" t="s">
        <v>452</v>
      </c>
      <c r="G43" s="339">
        <v>48.59</v>
      </c>
      <c r="H43" s="339">
        <v>48.57</v>
      </c>
      <c r="I43" s="339">
        <v>48.24</v>
      </c>
      <c r="J43" s="339">
        <v>48.28</v>
      </c>
      <c r="K43" s="339">
        <v>48.28</v>
      </c>
      <c r="L43" s="339">
        <v>47.66</v>
      </c>
      <c r="M43" s="339">
        <v>48</v>
      </c>
      <c r="N43" s="339">
        <v>48</v>
      </c>
      <c r="O43" s="339">
        <v>48</v>
      </c>
      <c r="P43" s="339">
        <v>48.2</v>
      </c>
      <c r="S43" s="256"/>
      <c r="T43" s="256"/>
      <c r="U43" s="256"/>
      <c r="V43" s="256"/>
    </row>
    <row r="44" spans="1:30" ht="15" customHeight="1" x14ac:dyDescent="0.3">
      <c r="A44" s="159"/>
      <c r="F44" s="331" t="s">
        <v>590</v>
      </c>
      <c r="G44" s="339">
        <v>44.3</v>
      </c>
      <c r="H44" s="339">
        <v>44.3</v>
      </c>
      <c r="I44" s="339">
        <v>44.3</v>
      </c>
      <c r="J44" s="339">
        <v>44.3</v>
      </c>
      <c r="K44" s="339">
        <v>44.3</v>
      </c>
      <c r="L44" s="339">
        <v>44.3</v>
      </c>
      <c r="M44" s="339">
        <v>44.3</v>
      </c>
      <c r="N44" s="339">
        <v>44.3</v>
      </c>
      <c r="O44" s="339">
        <v>44.3</v>
      </c>
      <c r="P44" s="339">
        <v>44.3</v>
      </c>
      <c r="S44" s="256"/>
      <c r="T44" s="256"/>
      <c r="U44" s="256"/>
      <c r="V44" s="256"/>
    </row>
    <row r="45" spans="1:30" ht="15" customHeight="1" x14ac:dyDescent="0.3">
      <c r="A45" s="159"/>
      <c r="F45" s="331" t="s">
        <v>611</v>
      </c>
      <c r="G45" s="339">
        <v>43</v>
      </c>
      <c r="H45" s="339">
        <v>43</v>
      </c>
      <c r="I45" s="339">
        <v>43</v>
      </c>
      <c r="J45" s="339">
        <v>43</v>
      </c>
      <c r="K45" s="339">
        <v>43</v>
      </c>
      <c r="L45" s="339">
        <v>43</v>
      </c>
      <c r="M45" s="339">
        <v>43</v>
      </c>
      <c r="N45" s="339">
        <v>43</v>
      </c>
      <c r="O45" s="339">
        <v>43</v>
      </c>
      <c r="P45" s="339">
        <v>43</v>
      </c>
      <c r="S45" s="256"/>
      <c r="T45" s="256"/>
      <c r="U45" s="256"/>
      <c r="V45" s="256"/>
    </row>
    <row r="46" spans="1:30" ht="15" customHeight="1" x14ac:dyDescent="0.3">
      <c r="A46" s="159"/>
      <c r="F46" s="331" t="s">
        <v>279</v>
      </c>
      <c r="G46" s="339">
        <v>44.78</v>
      </c>
      <c r="H46" s="339">
        <v>44.78</v>
      </c>
      <c r="I46" s="339">
        <v>44.78</v>
      </c>
      <c r="J46" s="339">
        <v>44.78</v>
      </c>
      <c r="K46" s="339">
        <v>44.78</v>
      </c>
      <c r="L46" s="339">
        <v>44.78</v>
      </c>
      <c r="M46" s="339">
        <v>44.78</v>
      </c>
      <c r="N46" s="339">
        <v>44.78</v>
      </c>
      <c r="O46" s="339">
        <v>44.78</v>
      </c>
      <c r="P46" s="339">
        <v>44.78</v>
      </c>
      <c r="S46" s="256"/>
      <c r="T46" s="256"/>
      <c r="U46" s="256"/>
      <c r="V46" s="256"/>
    </row>
    <row r="47" spans="1:30" ht="15" customHeight="1" x14ac:dyDescent="0.3">
      <c r="A47" s="159"/>
      <c r="F47" s="331" t="s">
        <v>280</v>
      </c>
      <c r="G47" s="339">
        <v>46.2</v>
      </c>
      <c r="H47" s="339">
        <v>46.2</v>
      </c>
      <c r="I47" s="339">
        <v>46.2</v>
      </c>
      <c r="J47" s="339">
        <v>46.2</v>
      </c>
      <c r="K47" s="339">
        <v>46.2</v>
      </c>
      <c r="L47" s="339">
        <v>46.2</v>
      </c>
      <c r="M47" s="339">
        <v>46.2</v>
      </c>
      <c r="N47" s="339">
        <v>46.2</v>
      </c>
      <c r="O47" s="339">
        <v>46.2</v>
      </c>
      <c r="P47" s="339">
        <v>46.2</v>
      </c>
      <c r="S47" s="256"/>
      <c r="T47" s="256"/>
      <c r="U47" s="256"/>
      <c r="V47" s="256"/>
    </row>
    <row r="48" spans="1:30" ht="15" customHeight="1" x14ac:dyDescent="0.3">
      <c r="A48" s="159"/>
      <c r="F48" s="331" t="s">
        <v>446</v>
      </c>
      <c r="G48" s="339">
        <v>40.4</v>
      </c>
      <c r="H48" s="339">
        <v>40.4</v>
      </c>
      <c r="I48" s="339">
        <v>40.4</v>
      </c>
      <c r="J48" s="339">
        <v>40.4</v>
      </c>
      <c r="K48" s="339">
        <v>40.4</v>
      </c>
      <c r="L48" s="339">
        <v>40.4</v>
      </c>
      <c r="M48" s="339">
        <v>40.4</v>
      </c>
      <c r="N48" s="339">
        <v>40.4</v>
      </c>
      <c r="O48" s="339">
        <v>40.4</v>
      </c>
      <c r="P48" s="339">
        <v>40.4</v>
      </c>
      <c r="S48" s="256"/>
      <c r="T48" s="256"/>
      <c r="U48" s="256"/>
      <c r="V48" s="256"/>
    </row>
    <row r="49" spans="1:22" ht="15" customHeight="1" x14ac:dyDescent="0.3">
      <c r="A49" s="159"/>
      <c r="F49" s="331" t="s">
        <v>281</v>
      </c>
      <c r="G49" s="339">
        <v>47.3</v>
      </c>
      <c r="H49" s="339">
        <v>47.3</v>
      </c>
      <c r="I49" s="339">
        <v>47.3</v>
      </c>
      <c r="J49" s="339">
        <v>47.3</v>
      </c>
      <c r="K49" s="339">
        <v>47.3</v>
      </c>
      <c r="L49" s="339">
        <v>47.3</v>
      </c>
      <c r="M49" s="339">
        <v>47.3</v>
      </c>
      <c r="N49" s="339">
        <v>47.3</v>
      </c>
      <c r="O49" s="339">
        <v>47.3</v>
      </c>
      <c r="P49" s="339">
        <v>47.3</v>
      </c>
      <c r="S49" s="256"/>
      <c r="T49" s="256"/>
      <c r="U49" s="256"/>
      <c r="V49" s="256"/>
    </row>
    <row r="50" spans="1:22" ht="15" customHeight="1" x14ac:dyDescent="0.3">
      <c r="A50" s="159"/>
      <c r="F50" s="331" t="s">
        <v>286</v>
      </c>
      <c r="G50" s="339">
        <v>23.12</v>
      </c>
      <c r="H50" s="339">
        <v>23.12</v>
      </c>
      <c r="I50" s="339">
        <v>23.12</v>
      </c>
      <c r="J50" s="339">
        <v>23.12</v>
      </c>
      <c r="K50" s="339">
        <v>23.12</v>
      </c>
      <c r="L50" s="339">
        <v>23.12</v>
      </c>
      <c r="M50" s="339">
        <v>20.18</v>
      </c>
      <c r="N50" s="339">
        <v>22.4</v>
      </c>
      <c r="O50" s="339">
        <v>22.4</v>
      </c>
      <c r="P50" s="339">
        <v>19.25</v>
      </c>
      <c r="S50" s="256"/>
      <c r="T50" s="256"/>
      <c r="U50" s="256"/>
      <c r="V50" s="256"/>
    </row>
    <row r="51" spans="1:22" ht="15" customHeight="1" x14ac:dyDescent="0.3">
      <c r="A51" s="159"/>
      <c r="F51" s="331" t="s">
        <v>287</v>
      </c>
      <c r="G51" s="339">
        <v>25.53</v>
      </c>
      <c r="H51" s="339">
        <v>25.53</v>
      </c>
      <c r="I51" s="339">
        <v>25.53</v>
      </c>
      <c r="J51" s="339">
        <v>25.53</v>
      </c>
      <c r="K51" s="339">
        <v>25.53</v>
      </c>
      <c r="L51" s="339">
        <v>25.53</v>
      </c>
      <c r="M51" s="339">
        <v>24.06</v>
      </c>
      <c r="N51" s="339">
        <v>24.2</v>
      </c>
      <c r="O51" s="339">
        <v>24.2</v>
      </c>
      <c r="P51" s="339">
        <v>24.05</v>
      </c>
      <c r="S51" s="256"/>
      <c r="T51" s="256"/>
      <c r="U51" s="256"/>
      <c r="V51" s="256"/>
    </row>
    <row r="52" spans="1:22" ht="15" customHeight="1" x14ac:dyDescent="0.3">
      <c r="A52" s="159"/>
      <c r="F52" s="331" t="s">
        <v>282</v>
      </c>
      <c r="G52" s="339">
        <v>32.5</v>
      </c>
      <c r="H52" s="339">
        <v>32.5</v>
      </c>
      <c r="I52" s="339">
        <v>32.5</v>
      </c>
      <c r="J52" s="339">
        <v>32.5</v>
      </c>
      <c r="K52" s="339">
        <v>32.5</v>
      </c>
      <c r="L52" s="339">
        <v>32.5</v>
      </c>
      <c r="M52" s="339">
        <v>32.5</v>
      </c>
      <c r="N52" s="339">
        <v>32.5</v>
      </c>
      <c r="O52" s="339">
        <v>32.5</v>
      </c>
      <c r="P52" s="339">
        <v>32.5</v>
      </c>
      <c r="S52" s="256"/>
      <c r="T52" s="256"/>
      <c r="U52" s="256"/>
      <c r="V52" s="256"/>
    </row>
    <row r="53" spans="1:22" ht="15" customHeight="1" x14ac:dyDescent="0.3">
      <c r="A53" s="159"/>
      <c r="F53" s="432" t="s">
        <v>454</v>
      </c>
      <c r="S53" s="256"/>
      <c r="T53" s="256"/>
      <c r="U53" s="256"/>
      <c r="V53" s="256"/>
    </row>
    <row r="54" spans="1:22" ht="21" customHeight="1" x14ac:dyDescent="0.35">
      <c r="A54" s="159"/>
      <c r="E54" s="334" t="s">
        <v>443</v>
      </c>
      <c r="S54" s="256"/>
      <c r="T54" s="256"/>
      <c r="U54" s="256"/>
      <c r="V54" s="256"/>
    </row>
    <row r="55" spans="1:22" ht="9" customHeight="1" x14ac:dyDescent="0.3">
      <c r="A55" s="159"/>
      <c r="S55" s="256"/>
      <c r="T55" s="256"/>
      <c r="U55" s="256"/>
      <c r="V55" s="256"/>
    </row>
    <row r="56" spans="1:22" ht="15" customHeight="1" x14ac:dyDescent="0.3">
      <c r="A56" s="159"/>
      <c r="G56" s="341">
        <v>2010</v>
      </c>
      <c r="H56" s="341">
        <v>2011</v>
      </c>
      <c r="I56" s="341">
        <v>2012</v>
      </c>
      <c r="J56" s="341">
        <v>2013</v>
      </c>
      <c r="K56" s="341">
        <v>2014</v>
      </c>
      <c r="L56" s="341">
        <v>2015</v>
      </c>
      <c r="M56" s="341">
        <v>2016</v>
      </c>
      <c r="N56" s="341">
        <v>2017</v>
      </c>
      <c r="O56" s="341">
        <v>2018</v>
      </c>
      <c r="P56" s="341">
        <v>2019</v>
      </c>
      <c r="S56" s="256"/>
      <c r="T56" s="256"/>
      <c r="U56" s="256"/>
      <c r="V56" s="256"/>
    </row>
    <row r="57" spans="1:22" ht="15" customHeight="1" x14ac:dyDescent="0.3">
      <c r="A57" s="159"/>
      <c r="F57" s="331" t="s">
        <v>277</v>
      </c>
      <c r="G57" s="339">
        <v>56.1</v>
      </c>
      <c r="H57" s="339">
        <v>56.1</v>
      </c>
      <c r="I57" s="339">
        <v>56.1</v>
      </c>
      <c r="J57" s="339">
        <v>56.1</v>
      </c>
      <c r="K57" s="339">
        <v>56.1</v>
      </c>
      <c r="L57" s="339">
        <v>56.1</v>
      </c>
      <c r="M57" s="339">
        <v>56.1</v>
      </c>
      <c r="N57" s="339">
        <v>56.4</v>
      </c>
      <c r="O57" s="339">
        <v>56.4</v>
      </c>
      <c r="P57" s="339">
        <v>55.98</v>
      </c>
      <c r="S57" s="256"/>
      <c r="T57" s="256"/>
      <c r="U57" s="256"/>
      <c r="V57" s="256"/>
    </row>
    <row r="58" spans="1:22" ht="15" customHeight="1" x14ac:dyDescent="0.3">
      <c r="A58" s="159"/>
      <c r="F58" s="331" t="s">
        <v>590</v>
      </c>
      <c r="G58" s="339">
        <v>69.3</v>
      </c>
      <c r="H58" s="339">
        <v>69.3</v>
      </c>
      <c r="I58" s="339">
        <v>69.3</v>
      </c>
      <c r="J58" s="339">
        <v>69.3</v>
      </c>
      <c r="K58" s="339">
        <v>69.3</v>
      </c>
      <c r="L58" s="339">
        <v>69.3</v>
      </c>
      <c r="M58" s="339">
        <v>69.3</v>
      </c>
      <c r="N58" s="339">
        <v>69.3</v>
      </c>
      <c r="O58" s="339">
        <v>69.3</v>
      </c>
      <c r="P58" s="339">
        <v>69.3</v>
      </c>
      <c r="S58" s="256"/>
      <c r="T58" s="256"/>
      <c r="U58" s="256"/>
      <c r="V58" s="256"/>
    </row>
    <row r="59" spans="1:22" ht="15" customHeight="1" x14ac:dyDescent="0.3">
      <c r="A59" s="159"/>
      <c r="F59" s="331" t="s">
        <v>611</v>
      </c>
      <c r="G59" s="339">
        <v>74.099999999999994</v>
      </c>
      <c r="H59" s="339">
        <v>74.099999999999994</v>
      </c>
      <c r="I59" s="339">
        <v>74.099999999999994</v>
      </c>
      <c r="J59" s="339">
        <v>74.099999999999994</v>
      </c>
      <c r="K59" s="339">
        <v>74.099999999999994</v>
      </c>
      <c r="L59" s="339">
        <v>74.099999999999994</v>
      </c>
      <c r="M59" s="339">
        <v>74.099999999999994</v>
      </c>
      <c r="N59" s="339">
        <v>74.099999999999994</v>
      </c>
      <c r="O59" s="339">
        <v>74.099999999999994</v>
      </c>
      <c r="P59" s="339">
        <v>74.099999999999994</v>
      </c>
      <c r="S59" s="256"/>
      <c r="T59" s="256"/>
      <c r="U59" s="256"/>
      <c r="V59" s="256"/>
    </row>
    <row r="60" spans="1:22" ht="15" customHeight="1" x14ac:dyDescent="0.3">
      <c r="A60" s="159"/>
      <c r="F60" s="331" t="s">
        <v>279</v>
      </c>
      <c r="G60" s="339">
        <v>66.2</v>
      </c>
      <c r="H60" s="339">
        <v>66.2</v>
      </c>
      <c r="I60" s="339">
        <v>66.2</v>
      </c>
      <c r="J60" s="339">
        <v>66.2</v>
      </c>
      <c r="K60" s="339">
        <v>66.2</v>
      </c>
      <c r="L60" s="339">
        <v>66.2</v>
      </c>
      <c r="M60" s="339">
        <v>66.2</v>
      </c>
      <c r="N60" s="339">
        <v>66.2</v>
      </c>
      <c r="O60" s="339">
        <v>66.2</v>
      </c>
      <c r="P60" s="339">
        <v>66.2</v>
      </c>
      <c r="S60" s="256"/>
      <c r="T60" s="256"/>
      <c r="U60" s="256"/>
      <c r="V60" s="256"/>
    </row>
    <row r="61" spans="1:22" ht="15" customHeight="1" x14ac:dyDescent="0.3">
      <c r="A61" s="159"/>
      <c r="F61" s="331" t="s">
        <v>280</v>
      </c>
      <c r="G61" s="339">
        <v>63.6</v>
      </c>
      <c r="H61" s="339">
        <v>63.6</v>
      </c>
      <c r="I61" s="339">
        <v>63.6</v>
      </c>
      <c r="J61" s="339">
        <v>63.6</v>
      </c>
      <c r="K61" s="339">
        <v>63.6</v>
      </c>
      <c r="L61" s="339">
        <v>63.6</v>
      </c>
      <c r="M61" s="339">
        <v>63.6</v>
      </c>
      <c r="N61" s="339">
        <v>63.6</v>
      </c>
      <c r="O61" s="339">
        <v>63.6</v>
      </c>
      <c r="P61" s="339">
        <v>63.6</v>
      </c>
      <c r="S61" s="256"/>
      <c r="T61" s="256"/>
      <c r="U61" s="256"/>
      <c r="V61" s="256"/>
    </row>
    <row r="62" spans="1:22" ht="15" customHeight="1" x14ac:dyDescent="0.3">
      <c r="A62" s="159"/>
      <c r="F62" s="331" t="s">
        <v>446</v>
      </c>
      <c r="G62" s="339">
        <v>77.400000000000006</v>
      </c>
      <c r="H62" s="339">
        <v>77.400000000000006</v>
      </c>
      <c r="I62" s="339">
        <v>77.400000000000006</v>
      </c>
      <c r="J62" s="339">
        <v>77.400000000000006</v>
      </c>
      <c r="K62" s="339">
        <v>77.400000000000006</v>
      </c>
      <c r="L62" s="339">
        <v>77.400000000000006</v>
      </c>
      <c r="M62" s="339">
        <v>77.400000000000006</v>
      </c>
      <c r="N62" s="339">
        <v>77.400000000000006</v>
      </c>
      <c r="O62" s="339">
        <v>77.400000000000006</v>
      </c>
      <c r="P62" s="339">
        <v>77.400000000000006</v>
      </c>
      <c r="S62" s="256"/>
      <c r="T62" s="256"/>
      <c r="U62" s="256"/>
      <c r="V62" s="256"/>
    </row>
    <row r="63" spans="1:22" ht="15" customHeight="1" x14ac:dyDescent="0.3">
      <c r="A63" s="159"/>
      <c r="F63" s="331" t="s">
        <v>281</v>
      </c>
      <c r="G63" s="339">
        <v>63.1</v>
      </c>
      <c r="H63" s="339">
        <v>63.1</v>
      </c>
      <c r="I63" s="339">
        <v>63.1</v>
      </c>
      <c r="J63" s="339">
        <v>63.1</v>
      </c>
      <c r="K63" s="339">
        <v>63.1</v>
      </c>
      <c r="L63" s="339">
        <v>63.1</v>
      </c>
      <c r="M63" s="339">
        <v>63.1</v>
      </c>
      <c r="N63" s="339">
        <v>63.1</v>
      </c>
      <c r="O63" s="339">
        <v>63.1</v>
      </c>
      <c r="P63" s="339">
        <v>63.1</v>
      </c>
      <c r="S63" s="256"/>
      <c r="T63" s="256"/>
      <c r="U63" s="256"/>
      <c r="V63" s="256"/>
    </row>
    <row r="64" spans="1:22" ht="15" customHeight="1" x14ac:dyDescent="0.3">
      <c r="A64" s="159"/>
      <c r="F64" s="331" t="s">
        <v>286</v>
      </c>
      <c r="G64" s="339">
        <v>99.42</v>
      </c>
      <c r="H64" s="339">
        <v>99.42</v>
      </c>
      <c r="I64" s="339">
        <v>99.42</v>
      </c>
      <c r="J64" s="339">
        <v>99.42</v>
      </c>
      <c r="K64" s="339">
        <v>99.42</v>
      </c>
      <c r="L64" s="339">
        <v>99.42</v>
      </c>
      <c r="M64" s="339">
        <v>99.42</v>
      </c>
      <c r="N64" s="339">
        <v>99.4</v>
      </c>
      <c r="O64" s="339">
        <v>99.4</v>
      </c>
      <c r="P64" s="339">
        <v>99.42</v>
      </c>
      <c r="S64" s="256"/>
      <c r="T64" s="256"/>
      <c r="U64" s="256"/>
      <c r="V64" s="256"/>
    </row>
    <row r="65" spans="1:22" ht="15" customHeight="1" x14ac:dyDescent="0.3">
      <c r="A65" s="159"/>
      <c r="F65" s="331" t="s">
        <v>287</v>
      </c>
      <c r="G65" s="339">
        <v>101</v>
      </c>
      <c r="H65" s="339">
        <v>101</v>
      </c>
      <c r="I65" s="339">
        <v>101</v>
      </c>
      <c r="J65" s="339">
        <v>101</v>
      </c>
      <c r="K65" s="339">
        <v>101</v>
      </c>
      <c r="L65" s="339">
        <v>101</v>
      </c>
      <c r="M65" s="339">
        <v>101</v>
      </c>
      <c r="N65" s="339">
        <v>101</v>
      </c>
      <c r="O65" s="339">
        <v>101</v>
      </c>
      <c r="P65" s="339">
        <v>101</v>
      </c>
      <c r="S65" s="256"/>
      <c r="T65" s="256"/>
      <c r="U65" s="256"/>
      <c r="V65" s="256"/>
    </row>
    <row r="66" spans="1:22" ht="15" customHeight="1" x14ac:dyDescent="0.3">
      <c r="A66" s="159"/>
      <c r="F66" s="331" t="s">
        <v>282</v>
      </c>
      <c r="G66" s="339">
        <v>97.5</v>
      </c>
      <c r="H66" s="339">
        <v>97.5</v>
      </c>
      <c r="I66" s="339">
        <v>97.5</v>
      </c>
      <c r="J66" s="339">
        <v>97.5</v>
      </c>
      <c r="K66" s="339">
        <v>97.5</v>
      </c>
      <c r="L66" s="339">
        <v>97.5</v>
      </c>
      <c r="M66" s="339">
        <v>97.5</v>
      </c>
      <c r="N66" s="339">
        <v>97.5</v>
      </c>
      <c r="O66" s="339">
        <v>97.5</v>
      </c>
      <c r="P66" s="339">
        <v>97.5</v>
      </c>
      <c r="S66" s="256"/>
      <c r="T66" s="256"/>
      <c r="U66" s="256"/>
      <c r="V66" s="256"/>
    </row>
    <row r="67" spans="1:22" ht="9.75" customHeight="1" x14ac:dyDescent="0.3">
      <c r="A67" s="159"/>
      <c r="S67" s="256"/>
      <c r="T67" s="256"/>
      <c r="U67" s="256"/>
      <c r="V67" s="256"/>
    </row>
    <row r="68" spans="1:22" s="24" customFormat="1" ht="21" customHeight="1" x14ac:dyDescent="0.3">
      <c r="A68" s="332"/>
      <c r="B68" s="10"/>
      <c r="C68" s="333"/>
      <c r="D68" s="333"/>
      <c r="E68" s="795" t="s">
        <v>951</v>
      </c>
      <c r="F68" s="796"/>
      <c r="G68" s="796"/>
      <c r="H68" s="796"/>
      <c r="I68" s="796"/>
      <c r="J68" s="796"/>
      <c r="K68" s="796"/>
      <c r="L68" s="796"/>
      <c r="M68" s="796"/>
      <c r="N68" s="796"/>
      <c r="O68" s="796"/>
      <c r="P68" s="796"/>
      <c r="Q68" s="796"/>
    </row>
    <row r="69" spans="1:22" ht="16.5" customHeight="1" x14ac:dyDescent="0.3">
      <c r="A69" s="159"/>
      <c r="E69" s="797" t="s">
        <v>762</v>
      </c>
      <c r="F69" s="797"/>
      <c r="G69" s="797"/>
      <c r="H69" s="797"/>
      <c r="I69" s="797"/>
      <c r="J69" s="797"/>
      <c r="K69" s="797"/>
      <c r="L69" s="797"/>
      <c r="M69" s="797"/>
      <c r="N69" s="797"/>
      <c r="O69" s="797"/>
      <c r="P69" s="797"/>
      <c r="Q69" s="797"/>
    </row>
    <row r="70" spans="1:22" ht="16.5" customHeight="1" x14ac:dyDescent="0.3">
      <c r="A70" s="159"/>
      <c r="E70" s="797"/>
      <c r="F70" s="797"/>
      <c r="G70" s="797"/>
      <c r="H70" s="797"/>
      <c r="I70" s="797"/>
      <c r="J70" s="797"/>
      <c r="K70" s="797"/>
      <c r="L70" s="797"/>
      <c r="M70" s="797"/>
      <c r="N70" s="797"/>
      <c r="O70" s="797"/>
      <c r="P70" s="797"/>
      <c r="Q70" s="797"/>
    </row>
    <row r="71" spans="1:22" ht="27" customHeight="1" x14ac:dyDescent="0.3">
      <c r="A71" s="159"/>
      <c r="E71" s="797" t="s">
        <v>448</v>
      </c>
      <c r="F71" s="810"/>
      <c r="G71" s="810"/>
      <c r="H71" s="810"/>
      <c r="I71" s="810"/>
      <c r="J71" s="810"/>
      <c r="K71" s="810"/>
      <c r="L71" s="810"/>
      <c r="M71" s="810"/>
      <c r="N71" s="810"/>
      <c r="O71" s="810"/>
      <c r="P71" s="810"/>
      <c r="Q71" s="810"/>
    </row>
    <row r="72" spans="1:22" x14ac:dyDescent="0.3">
      <c r="A72" s="159"/>
      <c r="E72" s="811" t="s">
        <v>945</v>
      </c>
      <c r="F72" s="811"/>
      <c r="G72" s="811"/>
      <c r="H72" s="811"/>
      <c r="I72" s="811"/>
      <c r="J72" s="811"/>
      <c r="K72" s="811"/>
      <c r="L72" s="811"/>
      <c r="M72" s="811"/>
      <c r="N72" s="811"/>
      <c r="O72" s="811"/>
      <c r="P72" s="811"/>
      <c r="Q72" s="811"/>
    </row>
    <row r="73" spans="1:22" x14ac:dyDescent="0.3">
      <c r="A73" s="159"/>
      <c r="E73" s="811" t="s">
        <v>1010</v>
      </c>
      <c r="F73" s="811"/>
      <c r="G73" s="811"/>
      <c r="H73" s="811"/>
      <c r="I73" s="811"/>
      <c r="J73" s="811"/>
      <c r="K73" s="811"/>
      <c r="L73" s="811"/>
      <c r="M73" s="811"/>
      <c r="N73" s="811"/>
      <c r="O73" s="811"/>
      <c r="P73" s="811"/>
      <c r="Q73" s="811"/>
    </row>
    <row r="74" spans="1:22" ht="18" customHeight="1" x14ac:dyDescent="0.3">
      <c r="A74" s="159"/>
      <c r="E74" s="798" t="s">
        <v>1011</v>
      </c>
      <c r="F74" s="798"/>
      <c r="G74" s="798"/>
      <c r="H74" s="798"/>
      <c r="I74" s="798"/>
      <c r="J74" s="798"/>
      <c r="K74" s="798"/>
      <c r="L74" s="798"/>
      <c r="M74" s="798"/>
      <c r="N74" s="798"/>
      <c r="O74" s="798"/>
      <c r="P74" s="798"/>
      <c r="Q74" s="798"/>
    </row>
    <row r="75" spans="1:22" x14ac:dyDescent="0.3">
      <c r="A75" s="159"/>
      <c r="E75" s="798" t="s">
        <v>447</v>
      </c>
      <c r="F75" s="798"/>
      <c r="G75" s="798"/>
      <c r="H75" s="798"/>
      <c r="I75" s="798"/>
      <c r="J75" s="798"/>
      <c r="K75" s="798"/>
      <c r="L75" s="798"/>
      <c r="M75" s="798"/>
      <c r="N75" s="798"/>
      <c r="O75" s="798"/>
      <c r="P75" s="798"/>
      <c r="Q75" s="798"/>
    </row>
    <row r="76" spans="1:22" x14ac:dyDescent="0.3">
      <c r="A76" s="159"/>
      <c r="E76" s="484" t="s">
        <v>929</v>
      </c>
      <c r="F76" s="568"/>
      <c r="G76" s="568"/>
      <c r="H76" s="568"/>
      <c r="I76" s="568"/>
      <c r="J76" s="568"/>
      <c r="K76" s="568"/>
      <c r="L76" s="568"/>
      <c r="M76" s="568"/>
      <c r="N76" s="568"/>
      <c r="O76" s="568"/>
      <c r="P76" s="568"/>
      <c r="Q76" s="568"/>
    </row>
    <row r="77" spans="1:22" ht="40.5" customHeight="1" x14ac:dyDescent="0.3">
      <c r="A77" s="159"/>
      <c r="E77" s="797" t="s">
        <v>1004</v>
      </c>
      <c r="F77" s="810"/>
      <c r="G77" s="810"/>
      <c r="H77" s="810"/>
      <c r="I77" s="810"/>
      <c r="J77" s="810"/>
      <c r="K77" s="810"/>
      <c r="L77" s="810"/>
      <c r="M77" s="810"/>
      <c r="N77" s="810"/>
      <c r="O77" s="810"/>
      <c r="P77" s="810"/>
      <c r="Q77" s="810"/>
    </row>
    <row r="78" spans="1:22" ht="15" customHeight="1" x14ac:dyDescent="0.3">
      <c r="A78" s="159"/>
      <c r="E78" s="790" t="s">
        <v>449</v>
      </c>
      <c r="F78" s="791"/>
      <c r="G78" s="791"/>
      <c r="H78" s="791"/>
      <c r="I78" s="791"/>
      <c r="J78" s="791"/>
      <c r="K78" s="791"/>
      <c r="L78" s="791"/>
      <c r="M78" s="791"/>
      <c r="N78" s="791"/>
      <c r="O78" s="791"/>
      <c r="P78" s="791"/>
      <c r="Q78" s="791"/>
    </row>
    <row r="79" spans="1:22" ht="15" customHeight="1" x14ac:dyDescent="0.3">
      <c r="A79" s="159"/>
      <c r="E79" s="791"/>
      <c r="F79" s="791"/>
      <c r="G79" s="791"/>
      <c r="H79" s="791"/>
      <c r="I79" s="791"/>
      <c r="J79" s="791"/>
      <c r="K79" s="791"/>
      <c r="L79" s="791"/>
      <c r="M79" s="791"/>
      <c r="N79" s="791"/>
      <c r="O79" s="791"/>
      <c r="P79" s="791"/>
      <c r="Q79" s="791"/>
    </row>
    <row r="80" spans="1:22" ht="15" customHeight="1" x14ac:dyDescent="0.3">
      <c r="A80" s="159"/>
      <c r="E80" s="790" t="s">
        <v>450</v>
      </c>
      <c r="F80" s="791"/>
      <c r="G80" s="791"/>
      <c r="H80" s="791"/>
      <c r="I80" s="791"/>
      <c r="J80" s="791"/>
      <c r="K80" s="791"/>
      <c r="L80" s="791"/>
      <c r="M80" s="791"/>
      <c r="N80" s="791"/>
      <c r="O80" s="791"/>
      <c r="P80" s="791"/>
      <c r="Q80" s="791"/>
    </row>
    <row r="81" spans="1:17" ht="15" customHeight="1" x14ac:dyDescent="0.3">
      <c r="A81" s="19"/>
      <c r="E81" s="791"/>
      <c r="F81" s="791"/>
      <c r="G81" s="791"/>
      <c r="H81" s="791"/>
      <c r="I81" s="791"/>
      <c r="J81" s="791"/>
      <c r="K81" s="791"/>
      <c r="L81" s="791"/>
      <c r="M81" s="791"/>
      <c r="N81" s="791"/>
      <c r="O81" s="791"/>
      <c r="P81" s="791"/>
      <c r="Q81" s="791"/>
    </row>
    <row r="82" spans="1:17" ht="15" customHeight="1" x14ac:dyDescent="0.3">
      <c r="A82" s="19"/>
      <c r="E82" s="790" t="s">
        <v>523</v>
      </c>
      <c r="F82" s="791"/>
      <c r="G82" s="791"/>
      <c r="H82" s="791"/>
      <c r="I82" s="791"/>
      <c r="J82" s="791"/>
      <c r="K82" s="791"/>
      <c r="L82" s="791"/>
      <c r="M82" s="791"/>
      <c r="N82" s="791"/>
      <c r="O82" s="791"/>
      <c r="P82" s="791"/>
      <c r="Q82" s="791"/>
    </row>
    <row r="83" spans="1:17" ht="15" customHeight="1" x14ac:dyDescent="0.3">
      <c r="A83" s="22"/>
      <c r="E83" s="791"/>
      <c r="F83" s="791"/>
      <c r="G83" s="791"/>
      <c r="H83" s="791"/>
      <c r="I83" s="791"/>
      <c r="J83" s="791"/>
      <c r="K83" s="791"/>
      <c r="L83" s="791"/>
      <c r="M83" s="791"/>
      <c r="N83" s="791"/>
      <c r="O83" s="791"/>
      <c r="P83" s="791"/>
      <c r="Q83" s="791"/>
    </row>
    <row r="84" spans="1:17" ht="15" customHeight="1" x14ac:dyDescent="0.3">
      <c r="A84" s="22"/>
      <c r="E84" s="790" t="s">
        <v>524</v>
      </c>
      <c r="F84" s="791"/>
      <c r="G84" s="791"/>
      <c r="H84" s="791"/>
      <c r="I84" s="791"/>
      <c r="J84" s="791"/>
      <c r="K84" s="791"/>
      <c r="L84" s="791"/>
      <c r="M84" s="791"/>
      <c r="N84" s="791"/>
      <c r="O84" s="791"/>
      <c r="P84" s="791"/>
      <c r="Q84" s="791"/>
    </row>
    <row r="85" spans="1:17" ht="15" customHeight="1" x14ac:dyDescent="0.3">
      <c r="A85" s="22"/>
      <c r="E85" s="791"/>
      <c r="F85" s="791"/>
      <c r="G85" s="791"/>
      <c r="H85" s="791"/>
      <c r="I85" s="791"/>
      <c r="J85" s="791"/>
      <c r="K85" s="791"/>
      <c r="L85" s="791"/>
      <c r="M85" s="791"/>
      <c r="N85" s="791"/>
      <c r="O85" s="791"/>
      <c r="P85" s="791"/>
      <c r="Q85" s="791"/>
    </row>
    <row r="86" spans="1:17" x14ac:dyDescent="0.3">
      <c r="A86" s="19"/>
      <c r="C86" s="15"/>
      <c r="D86" s="15"/>
      <c r="E86" s="797" t="s">
        <v>888</v>
      </c>
      <c r="F86" s="810"/>
      <c r="G86" s="810"/>
      <c r="H86" s="810"/>
      <c r="I86" s="810"/>
      <c r="J86" s="810"/>
      <c r="K86" s="810"/>
      <c r="L86" s="810"/>
      <c r="M86" s="810"/>
      <c r="N86" s="810"/>
      <c r="O86" s="810"/>
      <c r="P86" s="810"/>
      <c r="Q86" s="810"/>
    </row>
    <row r="87" spans="1:17" ht="6" customHeight="1" x14ac:dyDescent="0.3">
      <c r="A87" s="19"/>
      <c r="C87" s="15"/>
      <c r="D87" s="15"/>
      <c r="E87" s="5"/>
      <c r="F87" s="6"/>
      <c r="G87" s="6"/>
      <c r="H87" s="6"/>
      <c r="I87" s="6"/>
      <c r="J87" s="6"/>
      <c r="K87" s="6"/>
      <c r="L87" s="6"/>
      <c r="M87" s="6"/>
      <c r="N87" s="6"/>
      <c r="O87" s="6"/>
      <c r="P87" s="6"/>
      <c r="Q87" s="6"/>
    </row>
    <row r="88" spans="1:17" s="24" customFormat="1" ht="16.5" customHeight="1" x14ac:dyDescent="0.3">
      <c r="A88" s="19"/>
      <c r="B88" s="10"/>
      <c r="C88" s="4"/>
      <c r="D88" s="9" t="s">
        <v>962</v>
      </c>
      <c r="E88" s="9"/>
      <c r="F88" s="9"/>
      <c r="G88" s="9"/>
      <c r="H88" s="9"/>
      <c r="I88" s="9"/>
      <c r="J88" s="9"/>
      <c r="K88" s="9"/>
      <c r="L88" s="9"/>
      <c r="M88" s="9"/>
      <c r="N88" s="9"/>
      <c r="O88" s="9"/>
      <c r="P88" s="9"/>
      <c r="Q88" s="9"/>
    </row>
    <row r="89" spans="1:17" ht="15" customHeight="1" x14ac:dyDescent="0.3">
      <c r="A89" s="19"/>
      <c r="C89" s="15"/>
      <c r="D89" s="15"/>
    </row>
    <row r="90" spans="1:17" ht="15" customHeight="1" x14ac:dyDescent="0.3">
      <c r="A90" s="19"/>
      <c r="C90" s="15"/>
      <c r="D90" s="15"/>
      <c r="E90" s="337" t="s">
        <v>181</v>
      </c>
      <c r="J90" s="812" t="s">
        <v>960</v>
      </c>
      <c r="K90" s="812"/>
      <c r="L90" s="27"/>
      <c r="O90" s="27"/>
      <c r="P90" s="27"/>
      <c r="Q90" s="27"/>
    </row>
    <row r="91" spans="1:17" ht="15" customHeight="1" x14ac:dyDescent="0.3">
      <c r="C91" s="15"/>
      <c r="D91" s="15"/>
      <c r="E91" s="7" t="s">
        <v>269</v>
      </c>
      <c r="F91" s="7" t="s">
        <v>275</v>
      </c>
      <c r="G91" s="161" t="s">
        <v>961</v>
      </c>
      <c r="J91" s="7" t="s">
        <v>269</v>
      </c>
      <c r="K91" s="813" t="s">
        <v>159</v>
      </c>
      <c r="L91" s="814"/>
      <c r="M91" s="814"/>
      <c r="N91" s="815"/>
      <c r="O91" s="161" t="s">
        <v>961</v>
      </c>
    </row>
    <row r="92" spans="1:17" ht="16.5" customHeight="1" x14ac:dyDescent="0.3">
      <c r="C92" s="15"/>
      <c r="D92" s="15"/>
      <c r="E92" s="162" t="s">
        <v>254</v>
      </c>
      <c r="F92" s="162" t="s">
        <v>593</v>
      </c>
      <c r="G92" s="485">
        <v>14800</v>
      </c>
      <c r="J92" s="566" t="s">
        <v>138</v>
      </c>
      <c r="K92" s="805" t="s">
        <v>160</v>
      </c>
      <c r="L92" s="806"/>
      <c r="M92" s="806"/>
      <c r="N92" s="807"/>
      <c r="O92" s="567">
        <f>ROUND((0.44*G95+0.52*G99+0.04*G97),0)</f>
        <v>3922</v>
      </c>
    </row>
    <row r="93" spans="1:17" ht="16.5" customHeight="1" x14ac:dyDescent="0.3">
      <c r="C93" s="15"/>
      <c r="D93" s="15"/>
      <c r="E93" s="162" t="s">
        <v>255</v>
      </c>
      <c r="F93" s="162" t="s">
        <v>594</v>
      </c>
      <c r="G93" s="485">
        <v>675</v>
      </c>
      <c r="J93" s="566" t="s">
        <v>139</v>
      </c>
      <c r="K93" s="805" t="s">
        <v>161</v>
      </c>
      <c r="L93" s="806"/>
      <c r="M93" s="806"/>
      <c r="N93" s="807"/>
      <c r="O93" s="567">
        <f>ROUND((0.2*G93+0.4*G97+0.4*G95),0)</f>
        <v>2107</v>
      </c>
    </row>
    <row r="94" spans="1:17" ht="16.5" customHeight="1" x14ac:dyDescent="0.3">
      <c r="C94" s="15"/>
      <c r="D94" s="15"/>
      <c r="E94" s="162" t="s">
        <v>256</v>
      </c>
      <c r="F94" s="162" t="s">
        <v>595</v>
      </c>
      <c r="G94" s="485">
        <v>92</v>
      </c>
      <c r="J94" s="566" t="s">
        <v>140</v>
      </c>
      <c r="K94" s="805" t="s">
        <v>162</v>
      </c>
      <c r="L94" s="806"/>
      <c r="M94" s="806"/>
      <c r="N94" s="807"/>
      <c r="O94" s="567">
        <f>ROUND((0.1*G93+0.7*G95+0.2*G97),0)</f>
        <v>2804</v>
      </c>
    </row>
    <row r="95" spans="1:17" ht="16.5" customHeight="1" x14ac:dyDescent="0.3">
      <c r="E95" s="162" t="s">
        <v>258</v>
      </c>
      <c r="F95" s="162" t="s">
        <v>597</v>
      </c>
      <c r="G95" s="485">
        <v>3500</v>
      </c>
      <c r="J95" s="566" t="s">
        <v>141</v>
      </c>
      <c r="K95" s="805" t="s">
        <v>163</v>
      </c>
      <c r="L95" s="806"/>
      <c r="M95" s="806"/>
      <c r="N95" s="807"/>
      <c r="O95" s="567">
        <f>ROUND((0.23*G93+0.25*G95+0.52*G97),0)</f>
        <v>1774</v>
      </c>
    </row>
    <row r="96" spans="1:17" ht="16.5" customHeight="1" x14ac:dyDescent="0.3">
      <c r="E96" s="162" t="s">
        <v>259</v>
      </c>
      <c r="F96" s="162" t="s">
        <v>598</v>
      </c>
      <c r="G96" s="485">
        <v>1100</v>
      </c>
      <c r="J96" s="566" t="s">
        <v>142</v>
      </c>
      <c r="K96" s="805" t="s">
        <v>164</v>
      </c>
      <c r="L96" s="806"/>
      <c r="M96" s="806"/>
      <c r="N96" s="807"/>
      <c r="O96" s="567">
        <f>ROUND((0.3*G93+0.3*G95+0.4*G97),0)</f>
        <v>1825</v>
      </c>
    </row>
    <row r="97" spans="5:15" ht="16.5" customHeight="1" x14ac:dyDescent="0.3">
      <c r="E97" s="162" t="s">
        <v>260</v>
      </c>
      <c r="F97" s="162" t="s">
        <v>599</v>
      </c>
      <c r="G97" s="485">
        <v>1430</v>
      </c>
      <c r="J97" s="566" t="s">
        <v>143</v>
      </c>
      <c r="K97" s="805" t="s">
        <v>165</v>
      </c>
      <c r="L97" s="806"/>
      <c r="M97" s="806"/>
      <c r="N97" s="807"/>
      <c r="O97" s="567">
        <f>ROUND((0.5*G93+0.5*G95),0)</f>
        <v>2088</v>
      </c>
    </row>
    <row r="98" spans="5:15" ht="16.5" customHeight="1" x14ac:dyDescent="0.3">
      <c r="E98" s="162" t="s">
        <v>262</v>
      </c>
      <c r="F98" s="162" t="s">
        <v>610</v>
      </c>
      <c r="G98" s="485">
        <v>353</v>
      </c>
      <c r="J98" s="566" t="s">
        <v>144</v>
      </c>
      <c r="K98" s="805" t="s">
        <v>166</v>
      </c>
      <c r="L98" s="806"/>
      <c r="M98" s="806"/>
      <c r="N98" s="807"/>
      <c r="O98" s="567">
        <f>ROUND((0.45*G93+0.55*G95),0)</f>
        <v>2229</v>
      </c>
    </row>
    <row r="99" spans="5:15" ht="16.5" customHeight="1" x14ac:dyDescent="0.3">
      <c r="E99" s="162" t="s">
        <v>263</v>
      </c>
      <c r="F99" s="162" t="s">
        <v>600</v>
      </c>
      <c r="G99" s="485">
        <v>4470</v>
      </c>
      <c r="J99" s="566" t="s">
        <v>145</v>
      </c>
      <c r="K99" s="805" t="s">
        <v>167</v>
      </c>
      <c r="L99" s="806"/>
      <c r="M99" s="806"/>
      <c r="N99" s="807"/>
      <c r="O99" s="567">
        <f>ROUND((0.09*8830+0.88*G97),0)</f>
        <v>2053</v>
      </c>
    </row>
    <row r="100" spans="5:15" ht="16.5" customHeight="1" x14ac:dyDescent="0.3">
      <c r="E100" s="162" t="s">
        <v>283</v>
      </c>
      <c r="F100" s="162" t="s">
        <v>601</v>
      </c>
      <c r="G100" s="485">
        <v>53</v>
      </c>
      <c r="J100" s="566" t="s">
        <v>146</v>
      </c>
      <c r="K100" s="805" t="s">
        <v>168</v>
      </c>
      <c r="L100" s="806"/>
      <c r="M100" s="806"/>
      <c r="N100" s="807"/>
      <c r="O100" s="567">
        <f>ROUND((0.466*G95+0.5*G97),0)</f>
        <v>2346</v>
      </c>
    </row>
    <row r="101" spans="5:15" ht="16.5" customHeight="1" x14ac:dyDescent="0.3">
      <c r="E101" s="162" t="s">
        <v>261</v>
      </c>
      <c r="F101" s="162" t="s">
        <v>602</v>
      </c>
      <c r="G101" s="485">
        <v>124</v>
      </c>
      <c r="J101" s="566" t="s">
        <v>147</v>
      </c>
      <c r="K101" s="805" t="s">
        <v>169</v>
      </c>
      <c r="L101" s="806"/>
      <c r="M101" s="806"/>
      <c r="N101" s="807"/>
      <c r="O101" s="567">
        <f>ROUND((0.79*G95+0.1825*G97),0)</f>
        <v>3026</v>
      </c>
    </row>
    <row r="102" spans="5:15" ht="16.5" customHeight="1" x14ac:dyDescent="0.3">
      <c r="E102" s="162" t="s">
        <v>284</v>
      </c>
      <c r="F102" s="162" t="s">
        <v>603</v>
      </c>
      <c r="G102" s="485">
        <v>12</v>
      </c>
      <c r="J102" s="566" t="s">
        <v>148</v>
      </c>
      <c r="K102" s="805" t="s">
        <v>170</v>
      </c>
      <c r="L102" s="806"/>
      <c r="M102" s="806"/>
      <c r="N102" s="807"/>
      <c r="O102" s="567">
        <f>ROUND((0.851*G95+0.115*G97),0)</f>
        <v>3143</v>
      </c>
    </row>
    <row r="103" spans="5:15" ht="16.5" customHeight="1" x14ac:dyDescent="0.3">
      <c r="E103" s="162" t="s">
        <v>264</v>
      </c>
      <c r="F103" s="162" t="s">
        <v>604</v>
      </c>
      <c r="G103" s="485">
        <v>3220</v>
      </c>
      <c r="J103" s="566" t="s">
        <v>149</v>
      </c>
      <c r="K103" s="805" t="s">
        <v>171</v>
      </c>
      <c r="L103" s="806"/>
      <c r="M103" s="806"/>
      <c r="N103" s="807"/>
      <c r="O103" s="567">
        <f>ROUND((0.651*G95+0.315*G97),0)</f>
        <v>2729</v>
      </c>
    </row>
    <row r="104" spans="5:15" ht="16.5" customHeight="1" x14ac:dyDescent="0.3">
      <c r="E104" s="162" t="s">
        <v>267</v>
      </c>
      <c r="F104" s="162" t="s">
        <v>605</v>
      </c>
      <c r="G104" s="485">
        <v>1340</v>
      </c>
      <c r="J104" s="566" t="s">
        <v>150</v>
      </c>
      <c r="K104" s="805" t="s">
        <v>172</v>
      </c>
      <c r="L104" s="806"/>
      <c r="M104" s="806"/>
      <c r="N104" s="807"/>
      <c r="O104" s="567">
        <f>ROUND((0.505*G95+0.47*G97),0)</f>
        <v>2440</v>
      </c>
    </row>
    <row r="105" spans="5:15" ht="16.5" customHeight="1" x14ac:dyDescent="0.3">
      <c r="E105" s="162" t="s">
        <v>268</v>
      </c>
      <c r="F105" s="162" t="s">
        <v>606</v>
      </c>
      <c r="G105" s="485">
        <v>1370</v>
      </c>
      <c r="J105" s="566" t="s">
        <v>151</v>
      </c>
      <c r="K105" s="805" t="s">
        <v>173</v>
      </c>
      <c r="L105" s="806"/>
      <c r="M105" s="806"/>
      <c r="N105" s="807"/>
      <c r="O105" s="567">
        <f>ROUND((0.93*G97+0.051*G95),0)</f>
        <v>1508</v>
      </c>
    </row>
    <row r="106" spans="5:15" ht="16.5" customHeight="1" x14ac:dyDescent="0.3">
      <c r="E106" s="162" t="s">
        <v>265</v>
      </c>
      <c r="F106" s="162" t="s">
        <v>607</v>
      </c>
      <c r="G106" s="485">
        <v>9810</v>
      </c>
      <c r="J106" s="566" t="s">
        <v>152</v>
      </c>
      <c r="K106" s="805" t="s">
        <v>174</v>
      </c>
      <c r="L106" s="806"/>
      <c r="M106" s="806"/>
      <c r="N106" s="807"/>
      <c r="O106" s="567">
        <f>ROUND((0.15*G93+0.25*G95+0.1*G99+0.5*G97),0)</f>
        <v>2138</v>
      </c>
    </row>
    <row r="107" spans="5:15" ht="16.5" customHeight="1" x14ac:dyDescent="0.3">
      <c r="E107" s="162" t="s">
        <v>266</v>
      </c>
      <c r="F107" s="162" t="s">
        <v>608</v>
      </c>
      <c r="G107" s="485">
        <v>693</v>
      </c>
      <c r="J107" s="566" t="s">
        <v>153</v>
      </c>
      <c r="K107" s="805" t="s">
        <v>175</v>
      </c>
      <c r="L107" s="806"/>
      <c r="M107" s="806"/>
      <c r="N107" s="807"/>
      <c r="O107" s="567">
        <f>ROUND((0.775*G95+0.2*G99),0)</f>
        <v>3607</v>
      </c>
    </row>
    <row r="108" spans="5:15" ht="16.5" customHeight="1" x14ac:dyDescent="0.3">
      <c r="E108" s="162" t="s">
        <v>756</v>
      </c>
      <c r="F108" s="162" t="s">
        <v>608</v>
      </c>
      <c r="G108" s="485">
        <v>1030</v>
      </c>
      <c r="J108" s="566" t="s">
        <v>154</v>
      </c>
      <c r="K108" s="805" t="s">
        <v>176</v>
      </c>
      <c r="L108" s="806"/>
      <c r="M108" s="806"/>
      <c r="N108" s="807"/>
      <c r="O108" s="567">
        <f>ROUND((0.632*G95+0.18*G99+0.16*G97),0)</f>
        <v>3245</v>
      </c>
    </row>
    <row r="109" spans="5:15" ht="16.5" customHeight="1" x14ac:dyDescent="0.3">
      <c r="E109" s="162" t="s">
        <v>757</v>
      </c>
      <c r="F109" s="162" t="s">
        <v>758</v>
      </c>
      <c r="G109" s="485">
        <v>794</v>
      </c>
      <c r="J109" s="566" t="s">
        <v>155</v>
      </c>
      <c r="K109" s="805" t="s">
        <v>177</v>
      </c>
      <c r="L109" s="806"/>
      <c r="M109" s="806"/>
      <c r="N109" s="807"/>
      <c r="O109" s="567">
        <f>ROUND((0.195*G95+0.785*G97),0)</f>
        <v>1805</v>
      </c>
    </row>
    <row r="110" spans="5:15" ht="16.5" customHeight="1" x14ac:dyDescent="0.3">
      <c r="E110" s="162" t="s">
        <v>257</v>
      </c>
      <c r="F110" s="162" t="s">
        <v>596</v>
      </c>
      <c r="G110" s="485">
        <v>1640</v>
      </c>
      <c r="J110" s="566" t="s">
        <v>156</v>
      </c>
      <c r="K110" s="805" t="s">
        <v>178</v>
      </c>
      <c r="L110" s="806"/>
      <c r="M110" s="806"/>
      <c r="N110" s="807"/>
      <c r="O110" s="567">
        <f>ROUND((0.085*G93+0.45*G95+0.442*G97),0)</f>
        <v>2264</v>
      </c>
    </row>
    <row r="111" spans="5:15" ht="16.5" customHeight="1" x14ac:dyDescent="0.3">
      <c r="E111" s="162" t="s">
        <v>300</v>
      </c>
      <c r="F111" s="162" t="s">
        <v>278</v>
      </c>
      <c r="G111" s="485" t="s">
        <v>278</v>
      </c>
      <c r="J111" s="566" t="s">
        <v>157</v>
      </c>
      <c r="K111" s="805" t="s">
        <v>179</v>
      </c>
      <c r="L111" s="806"/>
      <c r="M111" s="806"/>
      <c r="N111" s="807"/>
      <c r="O111" s="567">
        <f>ROUND((0.31*G93+0.31*G95+0.3*G97+0.03*G101+0.05*G103),0)</f>
        <v>1888</v>
      </c>
    </row>
    <row r="112" spans="5:15" ht="16.5" customHeight="1" x14ac:dyDescent="0.3">
      <c r="J112" s="566" t="s">
        <v>662</v>
      </c>
      <c r="K112" s="805" t="s">
        <v>663</v>
      </c>
      <c r="L112" s="806"/>
      <c r="M112" s="806"/>
      <c r="N112" s="807"/>
      <c r="O112" s="567">
        <v>1396</v>
      </c>
    </row>
    <row r="113" spans="1:17" ht="16.5" customHeight="1" x14ac:dyDescent="0.3">
      <c r="J113" s="566" t="s">
        <v>941</v>
      </c>
      <c r="K113" s="805" t="s">
        <v>942</v>
      </c>
      <c r="L113" s="806"/>
      <c r="M113" s="806"/>
      <c r="N113" s="807"/>
      <c r="O113" s="567">
        <v>2140</v>
      </c>
    </row>
    <row r="114" spans="1:17" ht="16.5" customHeight="1" x14ac:dyDescent="0.3">
      <c r="J114" s="566" t="s">
        <v>940</v>
      </c>
      <c r="K114" s="805" t="s">
        <v>943</v>
      </c>
      <c r="L114" s="806"/>
      <c r="M114" s="806"/>
      <c r="N114" s="807"/>
      <c r="O114" s="567">
        <v>1765</v>
      </c>
    </row>
    <row r="115" spans="1:17" ht="16.5" customHeight="1" x14ac:dyDescent="0.3">
      <c r="J115" s="566" t="s">
        <v>158</v>
      </c>
      <c r="K115" s="805" t="s">
        <v>180</v>
      </c>
      <c r="L115" s="806"/>
      <c r="M115" s="806"/>
      <c r="N115" s="807"/>
      <c r="O115" s="567">
        <v>3985</v>
      </c>
    </row>
    <row r="116" spans="1:17" ht="9" customHeight="1" x14ac:dyDescent="0.3">
      <c r="A116" s="22"/>
    </row>
    <row r="117" spans="1:17" ht="14.25" customHeight="1" x14ac:dyDescent="0.3">
      <c r="A117" s="22"/>
      <c r="E117" s="808" t="s">
        <v>1006</v>
      </c>
      <c r="F117" s="809"/>
      <c r="G117" s="809"/>
      <c r="H117" s="809"/>
      <c r="I117" s="809"/>
      <c r="J117" s="809"/>
      <c r="K117" s="809"/>
      <c r="L117" s="809"/>
      <c r="M117" s="809"/>
      <c r="N117" s="809"/>
      <c r="O117" s="809"/>
      <c r="P117" s="809"/>
      <c r="Q117" s="809"/>
    </row>
    <row r="118" spans="1:17" ht="8.25" customHeight="1" x14ac:dyDescent="0.3"/>
    <row r="119" spans="1:17" s="24" customFormat="1" ht="16.5" customHeight="1" x14ac:dyDescent="0.3">
      <c r="A119" s="12"/>
      <c r="B119" s="23"/>
      <c r="C119" s="4"/>
      <c r="D119" s="792" t="s">
        <v>249</v>
      </c>
      <c r="E119" s="792"/>
      <c r="F119" s="792"/>
      <c r="G119" s="792"/>
      <c r="H119" s="792"/>
      <c r="I119" s="792"/>
      <c r="J119" s="792"/>
      <c r="K119" s="792"/>
      <c r="L119" s="792"/>
      <c r="M119" s="792"/>
      <c r="N119" s="792"/>
      <c r="O119" s="792"/>
      <c r="P119" s="792"/>
      <c r="Q119" s="792"/>
    </row>
    <row r="120" spans="1:17" s="24" customFormat="1" ht="16.5" customHeight="1" x14ac:dyDescent="0.3">
      <c r="A120" s="12"/>
      <c r="B120" s="23"/>
      <c r="C120" s="4"/>
      <c r="D120" s="3"/>
      <c r="E120" s="3"/>
      <c r="F120" s="3"/>
      <c r="G120" s="3"/>
      <c r="H120" s="3"/>
      <c r="I120" s="3"/>
      <c r="J120" s="3"/>
      <c r="K120" s="3"/>
      <c r="L120" s="3"/>
      <c r="M120" s="3"/>
      <c r="N120" s="3"/>
      <c r="O120" s="3"/>
      <c r="P120" s="3"/>
      <c r="Q120" s="3"/>
    </row>
    <row r="121" spans="1:17" s="24" customFormat="1" ht="16.5" customHeight="1" x14ac:dyDescent="0.3">
      <c r="A121" s="12"/>
      <c r="B121" s="23"/>
      <c r="C121" s="4"/>
      <c r="D121" s="3"/>
      <c r="E121" s="779">
        <v>2009</v>
      </c>
      <c r="F121" s="779"/>
      <c r="G121" s="338"/>
      <c r="H121" s="338"/>
      <c r="I121" s="338"/>
      <c r="J121" s="780">
        <v>2010</v>
      </c>
      <c r="K121" s="780"/>
      <c r="L121" s="3"/>
      <c r="M121" s="3"/>
      <c r="N121" s="3"/>
      <c r="O121" s="3"/>
      <c r="P121" s="3"/>
      <c r="Q121" s="3"/>
    </row>
    <row r="122" spans="1:17" s="24" customFormat="1" ht="16.5" customHeight="1" x14ac:dyDescent="0.3">
      <c r="A122" s="12"/>
      <c r="B122" s="23"/>
      <c r="C122" s="4"/>
      <c r="D122" s="3"/>
      <c r="E122" s="337" t="s">
        <v>241</v>
      </c>
      <c r="F122" s="338"/>
      <c r="G122" s="338"/>
      <c r="H122" s="338"/>
      <c r="I122" s="338"/>
      <c r="J122" s="337" t="s">
        <v>240</v>
      </c>
      <c r="K122" s="338"/>
      <c r="L122" s="3"/>
      <c r="M122" s="3"/>
      <c r="N122" s="3"/>
      <c r="O122" s="3"/>
      <c r="P122" s="3"/>
      <c r="Q122" s="3"/>
    </row>
    <row r="123" spans="1:17" s="24" customFormat="1" ht="16.5" customHeight="1" x14ac:dyDescent="0.3">
      <c r="A123" s="12"/>
      <c r="B123" s="23"/>
      <c r="C123" s="4"/>
      <c r="D123" s="3"/>
      <c r="E123" s="167">
        <v>0.33</v>
      </c>
      <c r="F123" s="168" t="s">
        <v>309</v>
      </c>
      <c r="G123" s="3"/>
      <c r="H123" s="3"/>
      <c r="I123" s="3"/>
      <c r="J123" s="167">
        <v>0.31</v>
      </c>
      <c r="K123" s="168" t="s">
        <v>309</v>
      </c>
      <c r="L123" s="3"/>
      <c r="M123" s="3"/>
      <c r="N123" s="3"/>
      <c r="O123" s="3"/>
      <c r="P123" s="3"/>
      <c r="Q123" s="3"/>
    </row>
    <row r="124" spans="1:17" s="24" customFormat="1" ht="16.5" customHeight="1" x14ac:dyDescent="0.3">
      <c r="A124" s="12"/>
      <c r="B124" s="23"/>
      <c r="C124" s="4"/>
      <c r="D124" s="3"/>
      <c r="E124" s="3"/>
      <c r="F124" s="3"/>
      <c r="G124" s="3"/>
      <c r="H124" s="3"/>
      <c r="I124" s="3"/>
      <c r="J124" s="3"/>
      <c r="K124" s="3"/>
      <c r="L124" s="3"/>
      <c r="M124" s="3"/>
      <c r="N124" s="3"/>
      <c r="O124" s="3"/>
      <c r="P124" s="3"/>
      <c r="Q124" s="3"/>
    </row>
    <row r="125" spans="1:17" s="24" customFormat="1" ht="30" customHeight="1" x14ac:dyDescent="0.3">
      <c r="A125" s="12"/>
      <c r="B125" s="23"/>
      <c r="C125" s="4"/>
      <c r="D125" s="3"/>
      <c r="E125" s="788" t="s">
        <v>101</v>
      </c>
      <c r="F125" s="788"/>
      <c r="G125" s="788"/>
      <c r="H125" s="201" t="s">
        <v>395</v>
      </c>
      <c r="I125" s="3"/>
      <c r="J125" s="781" t="s">
        <v>101</v>
      </c>
      <c r="K125" s="782"/>
      <c r="L125" s="782"/>
      <c r="M125" s="783"/>
      <c r="N125" s="176" t="s">
        <v>394</v>
      </c>
      <c r="O125" s="3"/>
      <c r="P125" s="3"/>
      <c r="Q125" s="3"/>
    </row>
    <row r="126" spans="1:17" s="24" customFormat="1" ht="16.5" customHeight="1" x14ac:dyDescent="0.3">
      <c r="A126" s="12"/>
      <c r="B126" s="23"/>
      <c r="C126" s="4"/>
      <c r="D126" s="3"/>
      <c r="E126" s="379" t="s">
        <v>116</v>
      </c>
      <c r="F126" s="380"/>
      <c r="G126" s="381"/>
      <c r="H126" s="116">
        <v>0</v>
      </c>
      <c r="I126" s="3"/>
      <c r="J126" s="379" t="s">
        <v>116</v>
      </c>
      <c r="K126" s="380"/>
      <c r="L126" s="380"/>
      <c r="M126" s="381"/>
      <c r="N126" s="116">
        <v>0</v>
      </c>
      <c r="O126" s="3"/>
      <c r="P126" s="3"/>
      <c r="Q126" s="3"/>
    </row>
    <row r="127" spans="1:17" s="24" customFormat="1" ht="16.5" customHeight="1" x14ac:dyDescent="0.3">
      <c r="A127" s="12"/>
      <c r="B127" s="23"/>
      <c r="C127" s="4"/>
      <c r="D127" s="3"/>
      <c r="E127" s="379" t="s">
        <v>822</v>
      </c>
      <c r="F127" s="380"/>
      <c r="G127" s="381"/>
      <c r="H127" s="116">
        <v>0</v>
      </c>
      <c r="I127" s="3"/>
      <c r="J127" s="196" t="s">
        <v>196</v>
      </c>
      <c r="K127" s="197"/>
      <c r="L127" s="197"/>
      <c r="M127" s="198"/>
      <c r="N127" s="116">
        <v>0.33</v>
      </c>
      <c r="O127" s="3"/>
      <c r="P127" s="3"/>
      <c r="Q127" s="3"/>
    </row>
    <row r="128" spans="1:17" s="24" customFormat="1" ht="16.5" customHeight="1" x14ac:dyDescent="0.3">
      <c r="A128" s="12"/>
      <c r="B128" s="23"/>
      <c r="C128" s="4"/>
      <c r="D128" s="3"/>
      <c r="E128" s="379" t="s">
        <v>196</v>
      </c>
      <c r="F128" s="197"/>
      <c r="G128" s="198"/>
      <c r="H128" s="116">
        <v>0.34000000357627869</v>
      </c>
      <c r="I128" s="3"/>
      <c r="J128" s="196" t="s">
        <v>823</v>
      </c>
      <c r="K128" s="197"/>
      <c r="L128" s="197"/>
      <c r="M128" s="198"/>
      <c r="N128" s="116">
        <v>0.13</v>
      </c>
      <c r="O128" s="3"/>
      <c r="P128" s="3"/>
      <c r="Q128" s="3"/>
    </row>
    <row r="129" spans="1:17" s="24" customFormat="1" ht="16.5" customHeight="1" x14ac:dyDescent="0.3">
      <c r="A129" s="12"/>
      <c r="B129" s="23"/>
      <c r="C129" s="4"/>
      <c r="D129" s="3"/>
      <c r="E129" s="379" t="s">
        <v>823</v>
      </c>
      <c r="F129" s="197"/>
      <c r="G129" s="198"/>
      <c r="H129" s="116">
        <v>0.17000000178813934</v>
      </c>
      <c r="I129" s="3"/>
      <c r="J129" s="196" t="s">
        <v>221</v>
      </c>
      <c r="K129" s="197"/>
      <c r="L129" s="197"/>
      <c r="M129" s="198"/>
      <c r="N129" s="116">
        <v>0</v>
      </c>
      <c r="O129" s="3"/>
      <c r="P129" s="3"/>
      <c r="Q129" s="3"/>
    </row>
    <row r="130" spans="1:17" s="24" customFormat="1" ht="16.5" customHeight="1" x14ac:dyDescent="0.3">
      <c r="A130" s="12"/>
      <c r="B130" s="23"/>
      <c r="C130" s="4"/>
      <c r="D130" s="3"/>
      <c r="E130" s="379" t="s">
        <v>221</v>
      </c>
      <c r="F130" s="197"/>
      <c r="G130" s="198"/>
      <c r="H130" s="116">
        <v>9.9999997764825821E-3</v>
      </c>
      <c r="I130" s="3"/>
      <c r="J130" s="196" t="s">
        <v>651</v>
      </c>
      <c r="K130" s="197"/>
      <c r="L130" s="197"/>
      <c r="M130" s="198"/>
      <c r="N130" s="116">
        <v>0.26</v>
      </c>
      <c r="O130" s="3"/>
      <c r="P130" s="3"/>
      <c r="Q130" s="3"/>
    </row>
    <row r="131" spans="1:17" s="24" customFormat="1" ht="16.5" customHeight="1" x14ac:dyDescent="0.3">
      <c r="A131" s="12"/>
      <c r="B131" s="23"/>
      <c r="C131" s="4"/>
      <c r="D131" s="3"/>
      <c r="E131" s="379" t="s">
        <v>651</v>
      </c>
      <c r="F131" s="197"/>
      <c r="G131" s="198"/>
      <c r="H131" s="116">
        <v>0.2800000011920929</v>
      </c>
      <c r="I131" s="3"/>
      <c r="J131" s="196" t="s">
        <v>114</v>
      </c>
      <c r="K131" s="197"/>
      <c r="L131" s="197"/>
      <c r="M131" s="198"/>
      <c r="N131" s="116">
        <v>0</v>
      </c>
      <c r="O131" s="3"/>
      <c r="P131" s="3"/>
      <c r="Q131" s="3"/>
    </row>
    <row r="132" spans="1:17" s="24" customFormat="1" ht="16.5" customHeight="1" x14ac:dyDescent="0.3">
      <c r="A132" s="12"/>
      <c r="B132" s="23"/>
      <c r="C132" s="4"/>
      <c r="D132" s="3"/>
      <c r="E132" s="379" t="s">
        <v>106</v>
      </c>
      <c r="F132" s="197"/>
      <c r="G132" s="198"/>
      <c r="H132" s="116">
        <v>0.25999999046325684</v>
      </c>
      <c r="I132" s="3"/>
      <c r="J132" s="196" t="s">
        <v>826</v>
      </c>
      <c r="K132" s="197"/>
      <c r="L132" s="197"/>
      <c r="M132" s="198"/>
      <c r="N132" s="116">
        <v>0.21</v>
      </c>
      <c r="O132" s="3"/>
      <c r="P132" s="3"/>
      <c r="Q132" s="3"/>
    </row>
    <row r="133" spans="1:17" s="24" customFormat="1" ht="16.5" customHeight="1" x14ac:dyDescent="0.3">
      <c r="A133" s="12"/>
      <c r="B133" s="23"/>
      <c r="C133" s="4"/>
      <c r="D133" s="3"/>
      <c r="E133" s="379" t="s">
        <v>110</v>
      </c>
      <c r="F133" s="197"/>
      <c r="G133" s="198"/>
      <c r="H133" s="116">
        <v>0.14000000059604645</v>
      </c>
      <c r="I133" s="3"/>
      <c r="J133" s="196" t="s">
        <v>110</v>
      </c>
      <c r="K133" s="197"/>
      <c r="L133" s="197"/>
      <c r="M133" s="198"/>
      <c r="N133" s="116">
        <v>0.06</v>
      </c>
      <c r="O133" s="3"/>
      <c r="P133" s="3"/>
      <c r="Q133" s="3"/>
    </row>
    <row r="134" spans="1:17" s="24" customFormat="1" ht="16.5" customHeight="1" x14ac:dyDescent="0.3">
      <c r="A134" s="12"/>
      <c r="B134" s="23"/>
      <c r="C134" s="4"/>
      <c r="D134" s="3"/>
      <c r="E134" s="379" t="s">
        <v>111</v>
      </c>
      <c r="F134" s="197"/>
      <c r="G134" s="198"/>
      <c r="H134" s="116">
        <v>0.14000000059604645</v>
      </c>
      <c r="I134" s="3"/>
      <c r="J134" s="196" t="s">
        <v>111</v>
      </c>
      <c r="K134" s="197"/>
      <c r="L134" s="197"/>
      <c r="M134" s="198"/>
      <c r="N134" s="116">
        <v>0.05</v>
      </c>
      <c r="O134" s="3"/>
      <c r="P134" s="3"/>
      <c r="Q134" s="3"/>
    </row>
    <row r="135" spans="1:17" s="24" customFormat="1" ht="16.5" customHeight="1" x14ac:dyDescent="0.3">
      <c r="A135" s="12"/>
      <c r="B135" s="23"/>
      <c r="C135" s="4"/>
      <c r="D135" s="3"/>
      <c r="E135" s="379" t="s">
        <v>222</v>
      </c>
      <c r="F135" s="197"/>
      <c r="G135" s="198"/>
      <c r="H135" s="116">
        <v>0.27000001072883606</v>
      </c>
      <c r="I135" s="3"/>
      <c r="J135" s="196" t="s">
        <v>118</v>
      </c>
      <c r="K135" s="197"/>
      <c r="L135" s="197"/>
      <c r="M135" s="198"/>
      <c r="N135" s="116">
        <v>0</v>
      </c>
      <c r="O135" s="3"/>
      <c r="P135" s="3"/>
      <c r="Q135" s="3"/>
    </row>
    <row r="136" spans="1:17" s="24" customFormat="1" ht="16.5" customHeight="1" x14ac:dyDescent="0.3">
      <c r="A136" s="12"/>
      <c r="B136" s="23"/>
      <c r="C136" s="4"/>
      <c r="D136" s="3"/>
      <c r="E136" s="379" t="s">
        <v>118</v>
      </c>
      <c r="F136" s="197"/>
      <c r="G136" s="198"/>
      <c r="H136" s="116">
        <v>0</v>
      </c>
      <c r="I136" s="3"/>
      <c r="J136" s="196" t="s">
        <v>824</v>
      </c>
      <c r="K136" s="197"/>
      <c r="L136" s="197"/>
      <c r="M136" s="198"/>
      <c r="N136" s="116">
        <v>0.21</v>
      </c>
      <c r="O136" s="3"/>
      <c r="P136" s="3"/>
      <c r="Q136" s="3"/>
    </row>
    <row r="137" spans="1:17" s="24" customFormat="1" ht="16.5" customHeight="1" x14ac:dyDescent="0.3">
      <c r="A137" s="12"/>
      <c r="B137" s="23"/>
      <c r="C137" s="4"/>
      <c r="D137" s="3"/>
      <c r="E137" s="379" t="s">
        <v>824</v>
      </c>
      <c r="F137" s="197"/>
      <c r="G137" s="198"/>
      <c r="H137" s="116">
        <v>0.23999999463558197</v>
      </c>
      <c r="I137" s="3"/>
      <c r="J137" s="196" t="s">
        <v>120</v>
      </c>
      <c r="K137" s="197"/>
      <c r="L137" s="197"/>
      <c r="M137" s="198"/>
      <c r="N137" s="116">
        <v>0.28000000000000003</v>
      </c>
      <c r="O137" s="3"/>
      <c r="P137" s="3"/>
      <c r="Q137" s="3"/>
    </row>
    <row r="138" spans="1:17" s="24" customFormat="1" ht="16.5" customHeight="1" x14ac:dyDescent="0.3">
      <c r="A138" s="12"/>
      <c r="B138" s="23"/>
      <c r="C138" s="4"/>
      <c r="D138" s="3"/>
      <c r="E138" s="379" t="s">
        <v>104</v>
      </c>
      <c r="F138" s="197"/>
      <c r="G138" s="198"/>
      <c r="H138" s="116">
        <v>0.12999999523162842</v>
      </c>
      <c r="I138" s="3"/>
      <c r="J138" s="196" t="s">
        <v>827</v>
      </c>
      <c r="K138" s="197"/>
      <c r="L138" s="197"/>
      <c r="M138" s="198"/>
      <c r="N138" s="116">
        <v>0</v>
      </c>
      <c r="O138" s="3"/>
      <c r="P138" s="3"/>
      <c r="Q138" s="3"/>
    </row>
    <row r="139" spans="1:17" s="24" customFormat="1" ht="16.5" customHeight="1" x14ac:dyDescent="0.3">
      <c r="A139" s="12"/>
      <c r="B139" s="23"/>
      <c r="C139" s="4"/>
      <c r="D139" s="3"/>
      <c r="E139" s="196" t="s">
        <v>220</v>
      </c>
      <c r="F139" s="197"/>
      <c r="G139" s="198"/>
      <c r="H139" s="116">
        <v>0.28999999165534973</v>
      </c>
      <c r="I139" s="3"/>
      <c r="J139" s="196" t="s">
        <v>104</v>
      </c>
      <c r="K139" s="197"/>
      <c r="L139" s="197"/>
      <c r="M139" s="198"/>
      <c r="N139" s="116">
        <v>0.1</v>
      </c>
      <c r="O139" s="3"/>
      <c r="P139" s="3"/>
      <c r="Q139" s="3"/>
    </row>
    <row r="140" spans="1:17" s="24" customFormat="1" ht="16.5" customHeight="1" x14ac:dyDescent="0.3">
      <c r="A140" s="12"/>
      <c r="B140" s="23"/>
      <c r="C140" s="4"/>
      <c r="D140" s="3"/>
      <c r="E140" s="196" t="s">
        <v>825</v>
      </c>
      <c r="F140" s="197"/>
      <c r="G140" s="198"/>
      <c r="H140" s="116">
        <v>0.27000001072883606</v>
      </c>
      <c r="I140" s="3"/>
      <c r="J140" s="196" t="s">
        <v>220</v>
      </c>
      <c r="K140" s="197"/>
      <c r="L140" s="197"/>
      <c r="M140" s="198"/>
      <c r="N140" s="116">
        <v>0.23</v>
      </c>
      <c r="O140" s="3"/>
      <c r="P140" s="3"/>
      <c r="Q140" s="3"/>
    </row>
    <row r="141" spans="1:17" s="24" customFormat="1" ht="16.5" customHeight="1" x14ac:dyDescent="0.3">
      <c r="A141" s="12"/>
      <c r="B141" s="23"/>
      <c r="C141" s="4"/>
      <c r="D141" s="3"/>
      <c r="E141" s="196" t="s">
        <v>109</v>
      </c>
      <c r="F141" s="197"/>
      <c r="G141" s="198"/>
      <c r="H141" s="116">
        <v>0.30000001192092896</v>
      </c>
      <c r="I141" s="3"/>
      <c r="J141" s="196" t="s">
        <v>825</v>
      </c>
      <c r="K141" s="197"/>
      <c r="L141" s="197"/>
      <c r="M141" s="198"/>
      <c r="N141" s="116">
        <v>0.28000000000000003</v>
      </c>
      <c r="O141" s="3"/>
      <c r="P141" s="3"/>
      <c r="Q141" s="3"/>
    </row>
    <row r="142" spans="1:17" s="24" customFormat="1" ht="16.5" customHeight="1" x14ac:dyDescent="0.3">
      <c r="A142" s="12"/>
      <c r="B142" s="23"/>
      <c r="C142" s="4"/>
      <c r="D142" s="3"/>
      <c r="E142" s="160" t="s">
        <v>223</v>
      </c>
      <c r="F142" s="3"/>
      <c r="G142" s="3"/>
      <c r="H142" s="3"/>
      <c r="I142" s="3"/>
      <c r="J142" s="196" t="s">
        <v>119</v>
      </c>
      <c r="K142" s="197"/>
      <c r="L142" s="197"/>
      <c r="M142" s="198"/>
      <c r="N142" s="116">
        <v>0</v>
      </c>
      <c r="O142" s="3"/>
      <c r="P142" s="3"/>
      <c r="Q142" s="3"/>
    </row>
    <row r="143" spans="1:17" s="24" customFormat="1" ht="16.5" customHeight="1" x14ac:dyDescent="0.3">
      <c r="A143" s="12"/>
      <c r="B143" s="23"/>
      <c r="C143" s="4"/>
      <c r="D143" s="3"/>
      <c r="I143" s="3"/>
      <c r="J143" s="196" t="s">
        <v>109</v>
      </c>
      <c r="K143" s="197"/>
      <c r="L143" s="197"/>
      <c r="M143" s="198"/>
      <c r="N143" s="116">
        <v>0.26</v>
      </c>
      <c r="O143" s="3"/>
      <c r="P143" s="3"/>
      <c r="Q143" s="3"/>
    </row>
    <row r="144" spans="1:17" s="24" customFormat="1" ht="16.5" customHeight="1" x14ac:dyDescent="0.3">
      <c r="A144" s="12"/>
      <c r="B144" s="23"/>
      <c r="C144" s="4"/>
      <c r="D144" s="3"/>
      <c r="E144" s="3"/>
      <c r="F144" s="3"/>
      <c r="G144" s="3"/>
      <c r="H144" s="3"/>
      <c r="I144" s="3"/>
      <c r="J144" s="160" t="s">
        <v>226</v>
      </c>
      <c r="K144" s="3"/>
      <c r="L144" s="3"/>
      <c r="M144" s="3"/>
      <c r="N144" s="3"/>
      <c r="O144" s="3"/>
      <c r="P144" s="3"/>
      <c r="Q144" s="3"/>
    </row>
    <row r="145" spans="1:17" s="24" customFormat="1" ht="16.5" customHeight="1" x14ac:dyDescent="0.3">
      <c r="A145" s="12"/>
      <c r="B145" s="23"/>
      <c r="C145" s="4"/>
      <c r="D145" s="3"/>
      <c r="E145" s="3"/>
      <c r="F145" s="3"/>
      <c r="G145" s="3"/>
      <c r="H145" s="3"/>
      <c r="I145" s="3"/>
      <c r="J145" s="3"/>
      <c r="K145" s="3"/>
      <c r="L145" s="3"/>
      <c r="M145" s="3"/>
      <c r="N145" s="3"/>
      <c r="O145" s="3"/>
      <c r="P145" s="3"/>
      <c r="Q145" s="3"/>
    </row>
    <row r="146" spans="1:17" s="24" customFormat="1" ht="16.5" customHeight="1" x14ac:dyDescent="0.3">
      <c r="A146" s="12"/>
      <c r="B146" s="23"/>
      <c r="C146" s="4"/>
      <c r="D146" s="3"/>
      <c r="E146" s="779">
        <v>2011</v>
      </c>
      <c r="F146" s="779"/>
      <c r="G146" s="338"/>
      <c r="H146" s="338"/>
      <c r="I146" s="338"/>
      <c r="J146" s="780">
        <v>2012</v>
      </c>
      <c r="K146" s="780"/>
      <c r="L146" s="3"/>
      <c r="M146" s="3"/>
      <c r="N146" s="3"/>
      <c r="O146" s="3"/>
      <c r="P146" s="3"/>
      <c r="Q146" s="3"/>
    </row>
    <row r="147" spans="1:17" s="24" customFormat="1" ht="16.5" customHeight="1" x14ac:dyDescent="0.3">
      <c r="A147" s="12"/>
      <c r="B147" s="23"/>
      <c r="C147" s="4"/>
      <c r="D147" s="3"/>
      <c r="E147" s="337" t="s">
        <v>239</v>
      </c>
      <c r="F147" s="338"/>
      <c r="G147" s="338"/>
      <c r="H147" s="338"/>
      <c r="I147" s="338"/>
      <c r="J147" s="337" t="s">
        <v>238</v>
      </c>
      <c r="K147" s="338"/>
      <c r="L147" s="3"/>
      <c r="M147" s="3"/>
      <c r="N147" s="3"/>
      <c r="O147" s="3"/>
      <c r="P147" s="3"/>
      <c r="Q147" s="3"/>
    </row>
    <row r="148" spans="1:17" s="24" customFormat="1" ht="16.5" customHeight="1" x14ac:dyDescent="0.3">
      <c r="A148" s="12"/>
      <c r="B148" s="23"/>
      <c r="C148" s="4"/>
      <c r="D148" s="3"/>
      <c r="E148" s="167">
        <v>0.36</v>
      </c>
      <c r="F148" s="168" t="s">
        <v>309</v>
      </c>
      <c r="G148" s="3"/>
      <c r="H148" s="3"/>
      <c r="I148" s="3"/>
      <c r="J148" s="167">
        <v>0.4</v>
      </c>
      <c r="K148" s="168" t="s">
        <v>309</v>
      </c>
      <c r="L148" s="3"/>
      <c r="M148" s="3"/>
      <c r="N148" s="3"/>
      <c r="O148" s="3"/>
      <c r="P148" s="3"/>
      <c r="Q148" s="3"/>
    </row>
    <row r="149" spans="1:17" ht="15" customHeight="1" x14ac:dyDescent="0.3"/>
    <row r="150" spans="1:17" ht="31.5" customHeight="1" x14ac:dyDescent="0.3">
      <c r="E150" s="788" t="s">
        <v>101</v>
      </c>
      <c r="F150" s="788"/>
      <c r="G150" s="788"/>
      <c r="H150" s="201" t="s">
        <v>396</v>
      </c>
      <c r="J150" s="776" t="s">
        <v>101</v>
      </c>
      <c r="K150" s="777"/>
      <c r="L150" s="777"/>
      <c r="M150" s="778"/>
      <c r="N150" s="176" t="s">
        <v>397</v>
      </c>
    </row>
    <row r="151" spans="1:17" ht="17.25" customHeight="1" x14ac:dyDescent="0.3">
      <c r="C151" s="3"/>
      <c r="D151" s="3"/>
      <c r="E151" s="379" t="s">
        <v>116</v>
      </c>
      <c r="F151" s="380"/>
      <c r="G151" s="381"/>
      <c r="H151" s="116">
        <v>0</v>
      </c>
      <c r="J151" s="379" t="s">
        <v>116</v>
      </c>
      <c r="K151" s="380"/>
      <c r="L151" s="380"/>
      <c r="M151" s="381"/>
      <c r="N151" s="116">
        <v>0</v>
      </c>
    </row>
    <row r="152" spans="1:17" x14ac:dyDescent="0.3">
      <c r="C152" s="3"/>
      <c r="D152" s="3"/>
      <c r="E152" s="785" t="s">
        <v>227</v>
      </c>
      <c r="F152" s="786"/>
      <c r="G152" s="787"/>
      <c r="H152" s="116">
        <v>0.36</v>
      </c>
      <c r="J152" s="379" t="s">
        <v>108</v>
      </c>
      <c r="K152" s="379"/>
      <c r="L152" s="380"/>
      <c r="M152" s="381"/>
      <c r="N152" s="116">
        <v>0.38999998569488525</v>
      </c>
    </row>
    <row r="153" spans="1:17" x14ac:dyDescent="0.3">
      <c r="C153" s="3"/>
      <c r="D153" s="3"/>
      <c r="E153" s="785" t="s">
        <v>108</v>
      </c>
      <c r="F153" s="786"/>
      <c r="G153" s="787"/>
      <c r="H153" s="116">
        <v>0.35</v>
      </c>
      <c r="J153" s="379" t="s">
        <v>103</v>
      </c>
      <c r="K153" s="379"/>
      <c r="L153" s="380"/>
      <c r="M153" s="381"/>
      <c r="N153" s="116">
        <v>0.40000000596046448</v>
      </c>
    </row>
    <row r="154" spans="1:17" ht="15" customHeight="1" x14ac:dyDescent="0.3">
      <c r="C154" s="3"/>
      <c r="D154" s="3"/>
      <c r="E154" s="785" t="s">
        <v>103</v>
      </c>
      <c r="F154" s="786"/>
      <c r="G154" s="787"/>
      <c r="H154" s="116">
        <v>0.36</v>
      </c>
      <c r="J154" s="379" t="s">
        <v>196</v>
      </c>
      <c r="K154" s="379"/>
      <c r="L154" s="380"/>
      <c r="M154" s="381"/>
      <c r="N154" s="116">
        <v>0.31000000238418579</v>
      </c>
    </row>
    <row r="155" spans="1:17" ht="15" customHeight="1" x14ac:dyDescent="0.3">
      <c r="C155" s="3"/>
      <c r="D155" s="3"/>
      <c r="E155" s="196" t="s">
        <v>196</v>
      </c>
      <c r="F155" s="197"/>
      <c r="G155" s="198"/>
      <c r="H155" s="116">
        <v>0.16</v>
      </c>
      <c r="J155" s="379" t="s">
        <v>823</v>
      </c>
      <c r="K155" s="380"/>
      <c r="L155" s="380"/>
      <c r="M155" s="381"/>
      <c r="N155" s="116">
        <v>0.30000001192092896</v>
      </c>
    </row>
    <row r="156" spans="1:17" ht="15" customHeight="1" x14ac:dyDescent="0.3">
      <c r="C156" s="3"/>
      <c r="D156" s="3"/>
      <c r="E156" s="196" t="s">
        <v>823</v>
      </c>
      <c r="F156" s="197"/>
      <c r="G156" s="198"/>
      <c r="H156" s="116">
        <v>0.21</v>
      </c>
      <c r="J156" s="379" t="s">
        <v>828</v>
      </c>
      <c r="K156" s="379"/>
      <c r="L156" s="380"/>
      <c r="M156" s="381"/>
      <c r="N156" s="116">
        <v>0</v>
      </c>
    </row>
    <row r="157" spans="1:17" ht="15" customHeight="1" x14ac:dyDescent="0.3">
      <c r="C157" s="3"/>
      <c r="D157" s="3"/>
      <c r="E157" s="196" t="s">
        <v>828</v>
      </c>
      <c r="F157" s="197"/>
      <c r="G157" s="198"/>
      <c r="H157" s="116">
        <v>0</v>
      </c>
      <c r="J157" s="379" t="s">
        <v>121</v>
      </c>
      <c r="K157" s="379"/>
      <c r="L157" s="380"/>
      <c r="M157" s="381"/>
      <c r="N157" s="116">
        <v>0</v>
      </c>
    </row>
    <row r="158" spans="1:17" ht="15" customHeight="1" x14ac:dyDescent="0.3">
      <c r="C158" s="3"/>
      <c r="D158" s="3"/>
      <c r="E158" s="196" t="s">
        <v>121</v>
      </c>
      <c r="F158" s="197"/>
      <c r="G158" s="198"/>
      <c r="H158" s="116">
        <v>0.19</v>
      </c>
      <c r="J158" s="379" t="s">
        <v>651</v>
      </c>
      <c r="K158" s="379"/>
      <c r="L158" s="380"/>
      <c r="M158" s="381"/>
      <c r="N158" s="116">
        <v>0.37000000476837158</v>
      </c>
    </row>
    <row r="159" spans="1:17" ht="15" customHeight="1" x14ac:dyDescent="0.3">
      <c r="C159" s="3"/>
      <c r="D159" s="3"/>
      <c r="E159" s="196" t="s">
        <v>651</v>
      </c>
      <c r="F159" s="197"/>
      <c r="G159" s="198"/>
      <c r="H159" s="116">
        <v>0.33</v>
      </c>
      <c r="J159" s="379" t="s">
        <v>114</v>
      </c>
      <c r="K159" s="379"/>
      <c r="L159" s="380"/>
      <c r="M159" s="381"/>
      <c r="N159" s="116">
        <v>0</v>
      </c>
    </row>
    <row r="160" spans="1:17" ht="15" customHeight="1" x14ac:dyDescent="0.3">
      <c r="C160" s="3"/>
      <c r="D160" s="3"/>
      <c r="E160" s="196" t="s">
        <v>114</v>
      </c>
      <c r="F160" s="197"/>
      <c r="G160" s="198"/>
      <c r="H160" s="116">
        <v>0</v>
      </c>
      <c r="J160" s="379" t="s">
        <v>106</v>
      </c>
      <c r="K160" s="379"/>
      <c r="L160" s="380"/>
      <c r="M160" s="381"/>
      <c r="N160" s="116">
        <v>0.25</v>
      </c>
    </row>
    <row r="161" spans="3:14" ht="15" customHeight="1" x14ac:dyDescent="0.3">
      <c r="C161" s="3"/>
      <c r="D161" s="3"/>
      <c r="E161" s="196" t="s">
        <v>826</v>
      </c>
      <c r="F161" s="197"/>
      <c r="G161" s="198"/>
      <c r="H161" s="116">
        <v>0.23</v>
      </c>
      <c r="J161" s="379" t="s">
        <v>110</v>
      </c>
      <c r="K161" s="379"/>
      <c r="L161" s="380"/>
      <c r="M161" s="381"/>
      <c r="N161" s="116">
        <v>0.14000000059604645</v>
      </c>
    </row>
    <row r="162" spans="3:14" ht="15" customHeight="1" x14ac:dyDescent="0.3">
      <c r="C162" s="3"/>
      <c r="D162" s="3"/>
      <c r="E162" s="196" t="s">
        <v>110</v>
      </c>
      <c r="F162" s="197"/>
      <c r="G162" s="198"/>
      <c r="H162" s="116">
        <v>0.08</v>
      </c>
      <c r="J162" s="379" t="s">
        <v>111</v>
      </c>
      <c r="K162" s="379"/>
      <c r="L162" s="380"/>
      <c r="M162" s="381"/>
      <c r="N162" s="116">
        <v>0.12999999523162842</v>
      </c>
    </row>
    <row r="163" spans="3:14" ht="15" customHeight="1" x14ac:dyDescent="0.3">
      <c r="C163" s="3"/>
      <c r="D163" s="3"/>
      <c r="E163" s="196" t="s">
        <v>111</v>
      </c>
      <c r="F163" s="197"/>
      <c r="G163" s="198"/>
      <c r="H163" s="116">
        <v>0.08</v>
      </c>
      <c r="J163" s="379" t="s">
        <v>107</v>
      </c>
      <c r="K163" s="379"/>
      <c r="L163" s="380"/>
      <c r="M163" s="381"/>
      <c r="N163" s="116">
        <v>9.9999997764825821E-3</v>
      </c>
    </row>
    <row r="164" spans="3:14" ht="15" customHeight="1" x14ac:dyDescent="0.3">
      <c r="C164" s="3"/>
      <c r="D164" s="3"/>
      <c r="E164" s="196" t="s">
        <v>107</v>
      </c>
      <c r="F164" s="197"/>
      <c r="G164" s="198"/>
      <c r="H164" s="116">
        <v>0</v>
      </c>
      <c r="J164" s="379" t="s">
        <v>117</v>
      </c>
      <c r="K164" s="379"/>
      <c r="L164" s="380"/>
      <c r="M164" s="381"/>
      <c r="N164" s="116">
        <v>0</v>
      </c>
    </row>
    <row r="165" spans="3:14" ht="15" customHeight="1" x14ac:dyDescent="0.3">
      <c r="C165" s="3"/>
      <c r="D165" s="3"/>
      <c r="E165" s="196" t="s">
        <v>118</v>
      </c>
      <c r="F165" s="197"/>
      <c r="G165" s="198"/>
      <c r="H165" s="116">
        <v>0</v>
      </c>
      <c r="J165" s="379" t="s">
        <v>118</v>
      </c>
      <c r="K165" s="379"/>
      <c r="L165" s="380"/>
      <c r="M165" s="381"/>
      <c r="N165" s="116">
        <v>0</v>
      </c>
    </row>
    <row r="166" spans="3:14" ht="15" customHeight="1" x14ac:dyDescent="0.3">
      <c r="C166" s="3"/>
      <c r="D166" s="3"/>
      <c r="E166" s="196" t="s">
        <v>824</v>
      </c>
      <c r="F166" s="197"/>
      <c r="G166" s="198"/>
      <c r="H166" s="116">
        <v>0.23</v>
      </c>
      <c r="J166" s="379" t="s">
        <v>829</v>
      </c>
      <c r="K166" s="379"/>
      <c r="L166" s="380"/>
      <c r="M166" s="381"/>
      <c r="N166" s="116">
        <v>0.23999999463558197</v>
      </c>
    </row>
    <row r="167" spans="3:14" ht="15" customHeight="1" x14ac:dyDescent="0.3">
      <c r="C167" s="3"/>
      <c r="D167" s="3"/>
      <c r="E167" s="196" t="s">
        <v>120</v>
      </c>
      <c r="F167" s="197"/>
      <c r="G167" s="198"/>
      <c r="H167" s="116">
        <v>0.33</v>
      </c>
      <c r="J167" s="379" t="s">
        <v>120</v>
      </c>
      <c r="K167" s="379"/>
      <c r="L167" s="380"/>
      <c r="M167" s="381"/>
      <c r="N167" s="116">
        <v>0</v>
      </c>
    </row>
    <row r="168" spans="3:14" ht="15" customHeight="1" x14ac:dyDescent="0.3">
      <c r="C168" s="3"/>
      <c r="D168" s="3"/>
      <c r="E168" s="196" t="s">
        <v>104</v>
      </c>
      <c r="F168" s="197"/>
      <c r="G168" s="198"/>
      <c r="H168" s="116">
        <v>0.17</v>
      </c>
      <c r="J168" s="379" t="s">
        <v>104</v>
      </c>
      <c r="K168" s="379"/>
      <c r="L168" s="380"/>
      <c r="M168" s="381"/>
      <c r="N168" s="116">
        <v>0.23999999463558197</v>
      </c>
    </row>
    <row r="169" spans="3:14" ht="15" customHeight="1" x14ac:dyDescent="0.3">
      <c r="C169" s="3"/>
      <c r="D169" s="3"/>
      <c r="E169" s="196" t="s">
        <v>220</v>
      </c>
      <c r="F169" s="197"/>
      <c r="G169" s="198"/>
      <c r="H169" s="116">
        <v>0.26</v>
      </c>
      <c r="J169" s="379" t="s">
        <v>105</v>
      </c>
      <c r="K169" s="379"/>
      <c r="L169" s="380"/>
      <c r="M169" s="381"/>
      <c r="N169" s="116">
        <v>0.34999999403953552</v>
      </c>
    </row>
    <row r="170" spans="3:14" ht="15" customHeight="1" x14ac:dyDescent="0.3">
      <c r="C170" s="3"/>
      <c r="D170" s="3"/>
      <c r="E170" s="196" t="s">
        <v>825</v>
      </c>
      <c r="F170" s="197"/>
      <c r="G170" s="198"/>
      <c r="H170" s="116">
        <v>0.36</v>
      </c>
      <c r="J170" s="379" t="s">
        <v>113</v>
      </c>
      <c r="K170" s="379"/>
      <c r="L170" s="380"/>
      <c r="M170" s="381"/>
      <c r="N170" s="116">
        <v>0.25</v>
      </c>
    </row>
    <row r="171" spans="3:14" ht="15" customHeight="1" x14ac:dyDescent="0.3">
      <c r="C171" s="3"/>
      <c r="D171" s="3"/>
      <c r="E171" s="196" t="s">
        <v>119</v>
      </c>
      <c r="F171" s="197"/>
      <c r="G171" s="198"/>
      <c r="H171" s="116">
        <v>0</v>
      </c>
      <c r="J171" s="379" t="s">
        <v>825</v>
      </c>
      <c r="K171" s="379"/>
      <c r="L171" s="380"/>
      <c r="M171" s="381"/>
      <c r="N171" s="116">
        <v>0.30000001192092896</v>
      </c>
    </row>
    <row r="172" spans="3:14" ht="15" customHeight="1" x14ac:dyDescent="0.3">
      <c r="C172" s="3"/>
      <c r="D172" s="3"/>
      <c r="E172" s="196" t="s">
        <v>122</v>
      </c>
      <c r="F172" s="197"/>
      <c r="G172" s="198"/>
      <c r="H172" s="116">
        <v>0</v>
      </c>
      <c r="J172" s="379" t="s">
        <v>119</v>
      </c>
      <c r="K172" s="379"/>
      <c r="L172" s="380"/>
      <c r="M172" s="381"/>
      <c r="N172" s="116">
        <v>9.9999997764825821E-3</v>
      </c>
    </row>
    <row r="173" spans="3:14" ht="15" customHeight="1" x14ac:dyDescent="0.3">
      <c r="C173" s="3"/>
      <c r="D173" s="3"/>
      <c r="E173" s="196" t="s">
        <v>109</v>
      </c>
      <c r="F173" s="197"/>
      <c r="G173" s="198"/>
      <c r="H173" s="116">
        <v>0.33</v>
      </c>
      <c r="J173" s="379" t="s">
        <v>122</v>
      </c>
      <c r="K173" s="379"/>
      <c r="L173" s="380"/>
      <c r="M173" s="381"/>
      <c r="N173" s="116">
        <v>0</v>
      </c>
    </row>
    <row r="174" spans="3:14" ht="15" customHeight="1" x14ac:dyDescent="0.3">
      <c r="C174" s="3"/>
      <c r="D174" s="3"/>
      <c r="E174" s="160" t="s">
        <v>228</v>
      </c>
      <c r="J174" s="379" t="s">
        <v>109</v>
      </c>
      <c r="K174" s="379"/>
      <c r="L174" s="380"/>
      <c r="M174" s="381"/>
      <c r="N174" s="116">
        <v>0.38999998569488525</v>
      </c>
    </row>
    <row r="175" spans="3:14" ht="15" customHeight="1" x14ac:dyDescent="0.3">
      <c r="C175" s="3"/>
      <c r="D175" s="3"/>
      <c r="J175" s="379" t="s">
        <v>123</v>
      </c>
      <c r="K175" s="379"/>
      <c r="L175" s="380"/>
      <c r="M175" s="381"/>
      <c r="N175" s="116">
        <v>0</v>
      </c>
    </row>
    <row r="176" spans="3:14" ht="15" customHeight="1" x14ac:dyDescent="0.3">
      <c r="C176" s="3"/>
      <c r="D176" s="3"/>
      <c r="J176" s="160" t="s">
        <v>229</v>
      </c>
    </row>
    <row r="177" spans="3:14" ht="15" customHeight="1" x14ac:dyDescent="0.3">
      <c r="C177" s="3"/>
      <c r="D177" s="3"/>
    </row>
    <row r="178" spans="3:14" ht="15" customHeight="1" x14ac:dyDescent="0.3">
      <c r="C178" s="3"/>
      <c r="D178" s="3"/>
      <c r="E178" s="779">
        <v>2013</v>
      </c>
      <c r="F178" s="779"/>
      <c r="G178" s="338"/>
      <c r="H178" s="338"/>
      <c r="I178" s="338"/>
      <c r="J178" s="779">
        <v>2014</v>
      </c>
      <c r="K178" s="779"/>
    </row>
    <row r="179" spans="3:14" ht="15" customHeight="1" x14ac:dyDescent="0.3">
      <c r="C179" s="3"/>
      <c r="D179" s="3"/>
      <c r="E179" s="337" t="s">
        <v>237</v>
      </c>
      <c r="F179" s="338"/>
      <c r="G179" s="338"/>
      <c r="H179" s="338"/>
      <c r="I179" s="338"/>
      <c r="J179" s="337" t="s">
        <v>337</v>
      </c>
      <c r="K179" s="338"/>
    </row>
    <row r="180" spans="3:14" ht="15" customHeight="1" x14ac:dyDescent="0.3">
      <c r="C180" s="3"/>
      <c r="D180" s="3"/>
      <c r="E180" s="167">
        <v>0.36</v>
      </c>
      <c r="F180" s="168" t="s">
        <v>309</v>
      </c>
      <c r="J180" s="167">
        <v>0.37</v>
      </c>
      <c r="K180" s="168" t="s">
        <v>309</v>
      </c>
    </row>
    <row r="181" spans="3:14" ht="14.25" customHeight="1" x14ac:dyDescent="0.3">
      <c r="C181" s="3"/>
      <c r="D181" s="3"/>
    </row>
    <row r="182" spans="3:14" ht="34.5" customHeight="1" x14ac:dyDescent="0.3">
      <c r="C182" s="3"/>
      <c r="D182" s="3"/>
      <c r="E182" s="788" t="s">
        <v>101</v>
      </c>
      <c r="F182" s="788"/>
      <c r="G182" s="788"/>
      <c r="H182" s="201" t="s">
        <v>398</v>
      </c>
      <c r="J182" s="776" t="s">
        <v>101</v>
      </c>
      <c r="K182" s="777"/>
      <c r="L182" s="777"/>
      <c r="M182" s="778"/>
      <c r="N182" s="176" t="s">
        <v>399</v>
      </c>
    </row>
    <row r="183" spans="3:14" ht="15" customHeight="1" x14ac:dyDescent="0.3">
      <c r="C183" s="3"/>
      <c r="D183" s="3"/>
      <c r="E183" s="196" t="s">
        <v>116</v>
      </c>
      <c r="F183" s="197"/>
      <c r="G183" s="198"/>
      <c r="H183" s="116">
        <v>0</v>
      </c>
      <c r="J183" s="196" t="s">
        <v>116</v>
      </c>
      <c r="K183" s="197"/>
      <c r="L183" s="197"/>
      <c r="M183" s="198"/>
      <c r="N183" s="116">
        <v>0</v>
      </c>
    </row>
    <row r="184" spans="3:14" ht="15" customHeight="1" x14ac:dyDescent="0.3">
      <c r="C184" s="3"/>
      <c r="D184" s="3"/>
      <c r="E184" s="196" t="s">
        <v>108</v>
      </c>
      <c r="F184" s="197"/>
      <c r="G184" s="198"/>
      <c r="H184" s="116">
        <v>0.25</v>
      </c>
      <c r="J184" s="196" t="s">
        <v>360</v>
      </c>
      <c r="K184" s="197"/>
      <c r="L184" s="197"/>
      <c r="M184" s="198"/>
      <c r="N184" s="116">
        <v>0.37000000476837158</v>
      </c>
    </row>
    <row r="185" spans="3:14" ht="15" customHeight="1" x14ac:dyDescent="0.3">
      <c r="C185" s="3"/>
      <c r="D185" s="3"/>
      <c r="E185" s="196" t="s">
        <v>203</v>
      </c>
      <c r="F185" s="197"/>
      <c r="G185" s="198"/>
      <c r="H185" s="116">
        <v>2.9999999329447746E-2</v>
      </c>
      <c r="J185" s="196" t="s">
        <v>361</v>
      </c>
      <c r="K185" s="197"/>
      <c r="L185" s="197"/>
      <c r="M185" s="198"/>
      <c r="N185" s="116">
        <v>0.28999999165534973</v>
      </c>
    </row>
    <row r="186" spans="3:14" ht="15" customHeight="1" x14ac:dyDescent="0.3">
      <c r="C186" s="3"/>
      <c r="D186" s="3"/>
      <c r="E186" s="196" t="s">
        <v>204</v>
      </c>
      <c r="F186" s="197"/>
      <c r="G186" s="198"/>
      <c r="H186" s="116">
        <v>0</v>
      </c>
      <c r="J186" s="196" t="s">
        <v>362</v>
      </c>
      <c r="K186" s="197"/>
      <c r="L186" s="197"/>
      <c r="M186" s="198"/>
      <c r="N186" s="116">
        <v>0</v>
      </c>
    </row>
    <row r="187" spans="3:14" ht="18" customHeight="1" x14ac:dyDescent="0.3">
      <c r="C187" s="3"/>
      <c r="D187" s="3"/>
      <c r="E187" s="196" t="s">
        <v>205</v>
      </c>
      <c r="F187" s="197"/>
      <c r="G187" s="198"/>
      <c r="H187" s="116">
        <v>0</v>
      </c>
      <c r="J187" s="196" t="s">
        <v>203</v>
      </c>
      <c r="K187" s="197"/>
      <c r="L187" s="197"/>
      <c r="M187" s="198"/>
      <c r="N187" s="116">
        <v>0</v>
      </c>
    </row>
    <row r="188" spans="3:14" ht="15" customHeight="1" x14ac:dyDescent="0.3">
      <c r="C188" s="3"/>
      <c r="D188" s="3"/>
      <c r="E188" s="196" t="s">
        <v>103</v>
      </c>
      <c r="F188" s="197"/>
      <c r="G188" s="198"/>
      <c r="H188" s="116">
        <v>0.34999999403953552</v>
      </c>
      <c r="J188" s="196" t="s">
        <v>363</v>
      </c>
      <c r="K188" s="197"/>
      <c r="L188" s="197"/>
      <c r="M188" s="198"/>
      <c r="N188" s="116">
        <v>0</v>
      </c>
    </row>
    <row r="189" spans="3:14" ht="15" customHeight="1" x14ac:dyDescent="0.3">
      <c r="C189" s="3"/>
      <c r="D189" s="3"/>
      <c r="E189" s="196" t="s">
        <v>823</v>
      </c>
      <c r="F189" s="197"/>
      <c r="G189" s="198"/>
      <c r="H189" s="116">
        <v>0.25</v>
      </c>
      <c r="J189" s="196" t="s">
        <v>364</v>
      </c>
      <c r="K189" s="197"/>
      <c r="L189" s="197"/>
      <c r="M189" s="198"/>
      <c r="N189" s="116">
        <v>0.37000000476837158</v>
      </c>
    </row>
    <row r="190" spans="3:14" ht="15" customHeight="1" x14ac:dyDescent="0.3">
      <c r="C190" s="3"/>
      <c r="D190" s="3"/>
      <c r="E190" s="196" t="s">
        <v>206</v>
      </c>
      <c r="F190" s="197"/>
      <c r="G190" s="198"/>
      <c r="H190" s="116">
        <v>0</v>
      </c>
      <c r="J190" s="196" t="s">
        <v>205</v>
      </c>
      <c r="K190" s="197"/>
      <c r="L190" s="197"/>
      <c r="M190" s="198"/>
      <c r="N190" s="116">
        <v>0</v>
      </c>
    </row>
    <row r="191" spans="3:14" ht="15" customHeight="1" x14ac:dyDescent="0.3">
      <c r="C191" s="3"/>
      <c r="D191" s="3"/>
      <c r="E191" s="196" t="s">
        <v>121</v>
      </c>
      <c r="F191" s="197"/>
      <c r="G191" s="198"/>
      <c r="H191" s="116">
        <v>0</v>
      </c>
      <c r="J191" s="196" t="s">
        <v>103</v>
      </c>
      <c r="K191" s="197"/>
      <c r="L191" s="197"/>
      <c r="M191" s="198"/>
      <c r="N191" s="116">
        <v>0.36000001430511475</v>
      </c>
    </row>
    <row r="192" spans="3:14" ht="15" customHeight="1" x14ac:dyDescent="0.3">
      <c r="C192" s="3"/>
      <c r="D192" s="3"/>
      <c r="E192" s="196" t="s">
        <v>651</v>
      </c>
      <c r="F192" s="197"/>
      <c r="G192" s="198"/>
      <c r="H192" s="116">
        <v>0.31000000238418579</v>
      </c>
      <c r="J192" s="196" t="s">
        <v>647</v>
      </c>
      <c r="K192" s="197"/>
      <c r="L192" s="197"/>
      <c r="M192" s="198"/>
      <c r="N192" s="116">
        <v>0</v>
      </c>
    </row>
    <row r="193" spans="3:22" ht="15" customHeight="1" x14ac:dyDescent="0.3">
      <c r="C193" s="3"/>
      <c r="D193" s="3"/>
      <c r="E193" s="196" t="s">
        <v>207</v>
      </c>
      <c r="F193" s="197"/>
      <c r="G193" s="198"/>
      <c r="H193" s="116">
        <v>0.2800000011920929</v>
      </c>
      <c r="J193" s="196" t="s">
        <v>823</v>
      </c>
      <c r="K193" s="197"/>
      <c r="L193" s="197"/>
      <c r="M193" s="198"/>
      <c r="N193" s="116">
        <v>0.27000001072883606</v>
      </c>
      <c r="O193" s="158"/>
      <c r="P193" s="158"/>
      <c r="Q193" s="158"/>
      <c r="R193" s="158"/>
      <c r="S193" s="158"/>
      <c r="T193" s="158"/>
      <c r="U193" s="158"/>
      <c r="V193" s="158"/>
    </row>
    <row r="194" spans="3:22" ht="15" customHeight="1" x14ac:dyDescent="0.3">
      <c r="C194" s="3"/>
      <c r="D194" s="3"/>
      <c r="E194" s="196" t="s">
        <v>208</v>
      </c>
      <c r="F194" s="197"/>
      <c r="G194" s="198"/>
      <c r="H194" s="116">
        <v>0.36000001430511475</v>
      </c>
      <c r="J194" s="196" t="s">
        <v>206</v>
      </c>
      <c r="K194" s="197"/>
      <c r="L194" s="197"/>
      <c r="M194" s="198"/>
      <c r="N194" s="116">
        <v>0.25999999046325684</v>
      </c>
      <c r="O194" s="158"/>
      <c r="P194" s="158"/>
      <c r="Q194" s="158"/>
      <c r="R194" s="158"/>
      <c r="S194" s="158"/>
      <c r="T194" s="158"/>
      <c r="U194" s="158"/>
      <c r="V194" s="158"/>
    </row>
    <row r="195" spans="3:22" ht="15" customHeight="1" x14ac:dyDescent="0.3">
      <c r="C195" s="3"/>
      <c r="D195" s="3"/>
      <c r="E195" s="196" t="s">
        <v>209</v>
      </c>
      <c r="F195" s="197"/>
      <c r="G195" s="198"/>
      <c r="H195" s="116">
        <v>0.31999999284744263</v>
      </c>
      <c r="J195" s="196" t="s">
        <v>121</v>
      </c>
      <c r="K195" s="197"/>
      <c r="L195" s="197"/>
      <c r="M195" s="198"/>
      <c r="N195" s="116">
        <v>0</v>
      </c>
      <c r="O195" s="158"/>
      <c r="P195" s="158"/>
      <c r="Q195" s="158"/>
    </row>
    <row r="196" spans="3:22" ht="15" customHeight="1" x14ac:dyDescent="0.3">
      <c r="C196" s="3"/>
      <c r="D196" s="3"/>
      <c r="E196" s="196" t="s">
        <v>114</v>
      </c>
      <c r="F196" s="197"/>
      <c r="G196" s="198"/>
      <c r="H196" s="116">
        <v>0</v>
      </c>
      <c r="J196" s="196" t="s">
        <v>651</v>
      </c>
      <c r="K196" s="197"/>
      <c r="L196" s="197"/>
      <c r="M196" s="198"/>
      <c r="N196" s="116">
        <v>0.33000001311302185</v>
      </c>
      <c r="O196" s="158"/>
    </row>
    <row r="197" spans="3:22" ht="18.75" customHeight="1" x14ac:dyDescent="0.3">
      <c r="C197" s="3"/>
      <c r="D197" s="3"/>
      <c r="E197" s="196" t="s">
        <v>106</v>
      </c>
      <c r="F197" s="197"/>
      <c r="G197" s="198"/>
      <c r="H197" s="116">
        <v>0.23999999463558197</v>
      </c>
      <c r="J197" s="196" t="s">
        <v>207</v>
      </c>
      <c r="K197" s="197"/>
      <c r="L197" s="197"/>
      <c r="M197" s="198"/>
      <c r="N197" s="116">
        <v>0</v>
      </c>
      <c r="O197" s="158"/>
    </row>
    <row r="198" spans="3:22" x14ac:dyDescent="0.3">
      <c r="C198" s="3"/>
      <c r="D198" s="3"/>
      <c r="E198" s="196" t="s">
        <v>830</v>
      </c>
      <c r="F198" s="197"/>
      <c r="G198" s="198"/>
      <c r="H198" s="116">
        <v>0.34999999403953552</v>
      </c>
      <c r="J198" s="196" t="s">
        <v>365</v>
      </c>
      <c r="K198" s="197"/>
      <c r="L198" s="197"/>
      <c r="M198" s="198"/>
      <c r="N198" s="116">
        <v>0</v>
      </c>
      <c r="O198" s="158"/>
    </row>
    <row r="199" spans="3:22" ht="15" customHeight="1" x14ac:dyDescent="0.3">
      <c r="C199" s="3"/>
      <c r="D199" s="3"/>
      <c r="E199" s="196" t="s">
        <v>110</v>
      </c>
      <c r="F199" s="197"/>
      <c r="G199" s="198"/>
      <c r="H199" s="116">
        <v>0.23000000417232513</v>
      </c>
      <c r="J199" s="196" t="s">
        <v>208</v>
      </c>
      <c r="K199" s="197"/>
      <c r="L199" s="197"/>
      <c r="M199" s="198"/>
      <c r="N199" s="116">
        <v>0.31000000238418579</v>
      </c>
      <c r="O199" s="158"/>
    </row>
    <row r="200" spans="3:22" ht="15" customHeight="1" x14ac:dyDescent="0.3">
      <c r="C200" s="3"/>
      <c r="D200" s="3"/>
      <c r="E200" s="196" t="s">
        <v>111</v>
      </c>
      <c r="F200" s="197"/>
      <c r="G200" s="198"/>
      <c r="H200" s="116">
        <v>0.23000000417232513</v>
      </c>
      <c r="J200" s="196" t="s">
        <v>114</v>
      </c>
      <c r="K200" s="197"/>
      <c r="L200" s="197"/>
      <c r="M200" s="198"/>
      <c r="N200" s="116">
        <v>0</v>
      </c>
    </row>
    <row r="201" spans="3:22" ht="15" customHeight="1" x14ac:dyDescent="0.3">
      <c r="C201" s="3"/>
      <c r="D201" s="3"/>
      <c r="E201" s="196" t="s">
        <v>107</v>
      </c>
      <c r="F201" s="197"/>
      <c r="G201" s="198"/>
      <c r="H201" s="116">
        <v>0.31999999284744263</v>
      </c>
      <c r="J201" s="196" t="s">
        <v>106</v>
      </c>
      <c r="K201" s="197"/>
      <c r="L201" s="197"/>
      <c r="M201" s="198"/>
      <c r="N201" s="116">
        <v>0.27000001072883606</v>
      </c>
    </row>
    <row r="202" spans="3:22" ht="15" customHeight="1" x14ac:dyDescent="0.3">
      <c r="C202" s="3"/>
      <c r="D202" s="3"/>
      <c r="E202" s="196" t="s">
        <v>117</v>
      </c>
      <c r="F202" s="197"/>
      <c r="G202" s="198"/>
      <c r="H202" s="116">
        <v>0</v>
      </c>
      <c r="J202" s="196" t="s">
        <v>830</v>
      </c>
      <c r="K202" s="197"/>
      <c r="L202" s="197"/>
      <c r="M202" s="198"/>
      <c r="N202" s="116">
        <v>0.31999999284744263</v>
      </c>
    </row>
    <row r="203" spans="3:22" ht="15" customHeight="1" x14ac:dyDescent="0.3">
      <c r="C203" s="3"/>
      <c r="D203" s="3"/>
      <c r="E203" s="196" t="s">
        <v>118</v>
      </c>
      <c r="F203" s="197"/>
      <c r="G203" s="198"/>
      <c r="H203" s="116">
        <v>0</v>
      </c>
      <c r="J203" s="196" t="s">
        <v>110</v>
      </c>
      <c r="K203" s="197"/>
      <c r="L203" s="197"/>
      <c r="M203" s="198"/>
      <c r="N203" s="116">
        <v>0.28999999165534973</v>
      </c>
    </row>
    <row r="204" spans="3:22" ht="15" customHeight="1" x14ac:dyDescent="0.3">
      <c r="C204" s="3"/>
      <c r="D204" s="3"/>
      <c r="E204" s="196" t="s">
        <v>210</v>
      </c>
      <c r="F204" s="197"/>
      <c r="G204" s="198"/>
      <c r="H204" s="116">
        <v>0</v>
      </c>
      <c r="J204" s="196" t="s">
        <v>111</v>
      </c>
      <c r="K204" s="197"/>
      <c r="L204" s="197"/>
      <c r="M204" s="198"/>
      <c r="N204" s="116">
        <v>0.28999999165534973</v>
      </c>
    </row>
    <row r="205" spans="3:22" ht="15" customHeight="1" x14ac:dyDescent="0.3">
      <c r="C205" s="3"/>
      <c r="D205" s="3"/>
      <c r="E205" s="196" t="s">
        <v>829</v>
      </c>
      <c r="F205" s="197"/>
      <c r="G205" s="198"/>
      <c r="H205" s="116">
        <v>0.17000000178813934</v>
      </c>
      <c r="J205" s="196" t="s">
        <v>366</v>
      </c>
      <c r="K205" s="197"/>
      <c r="L205" s="197"/>
      <c r="M205" s="198"/>
      <c r="N205" s="116">
        <v>0.34000000357627869</v>
      </c>
    </row>
    <row r="206" spans="3:22" ht="15" customHeight="1" x14ac:dyDescent="0.3">
      <c r="C206" s="3"/>
      <c r="D206" s="3"/>
      <c r="E206" s="196" t="s">
        <v>211</v>
      </c>
      <c r="F206" s="197"/>
      <c r="G206" s="198"/>
      <c r="H206" s="116">
        <v>0.14000000059604645</v>
      </c>
      <c r="J206" s="196" t="s">
        <v>117</v>
      </c>
      <c r="K206" s="197"/>
      <c r="L206" s="197"/>
      <c r="M206" s="198"/>
      <c r="N206" s="116">
        <v>0</v>
      </c>
    </row>
    <row r="207" spans="3:22" ht="15" customHeight="1" x14ac:dyDescent="0.3">
      <c r="C207" s="3"/>
      <c r="D207" s="3"/>
      <c r="E207" s="196" t="s">
        <v>120</v>
      </c>
      <c r="F207" s="197"/>
      <c r="G207" s="198"/>
      <c r="H207" s="116">
        <v>0</v>
      </c>
      <c r="J207" s="196" t="s">
        <v>118</v>
      </c>
      <c r="K207" s="197"/>
      <c r="L207" s="197"/>
      <c r="M207" s="198"/>
      <c r="N207" s="116">
        <v>0</v>
      </c>
    </row>
    <row r="208" spans="3:22" ht="15" customHeight="1" x14ac:dyDescent="0.3">
      <c r="C208" s="3"/>
      <c r="D208" s="3"/>
      <c r="E208" s="196" t="s">
        <v>104</v>
      </c>
      <c r="F208" s="197"/>
      <c r="G208" s="198"/>
      <c r="H208" s="116">
        <v>0.15999999642372131</v>
      </c>
      <c r="J208" s="196" t="s">
        <v>210</v>
      </c>
      <c r="K208" s="197"/>
      <c r="L208" s="197"/>
      <c r="M208" s="198"/>
      <c r="N208" s="116">
        <v>0</v>
      </c>
    </row>
    <row r="209" spans="3:14" ht="15" customHeight="1" x14ac:dyDescent="0.3">
      <c r="C209" s="3"/>
      <c r="D209" s="3"/>
      <c r="E209" s="196" t="s">
        <v>105</v>
      </c>
      <c r="F209" s="197"/>
      <c r="G209" s="198"/>
      <c r="H209" s="116">
        <v>0</v>
      </c>
      <c r="J209" s="196" t="s">
        <v>829</v>
      </c>
      <c r="K209" s="197"/>
      <c r="L209" s="197"/>
      <c r="M209" s="198"/>
      <c r="N209" s="116">
        <v>0.18999999761581421</v>
      </c>
    </row>
    <row r="210" spans="3:14" ht="15" customHeight="1" x14ac:dyDescent="0.3">
      <c r="C210" s="3"/>
      <c r="D210" s="3"/>
      <c r="E210" s="196" t="s">
        <v>113</v>
      </c>
      <c r="F210" s="197"/>
      <c r="G210" s="198"/>
      <c r="H210" s="116">
        <v>0.20999999344348907</v>
      </c>
      <c r="J210" s="196" t="s">
        <v>211</v>
      </c>
      <c r="K210" s="197"/>
      <c r="L210" s="197"/>
      <c r="M210" s="198"/>
      <c r="N210" s="116">
        <v>0.14000000059604645</v>
      </c>
    </row>
    <row r="211" spans="3:14" ht="15" customHeight="1" x14ac:dyDescent="0.3">
      <c r="C211" s="3"/>
      <c r="D211" s="3"/>
      <c r="E211" s="196" t="s">
        <v>825</v>
      </c>
      <c r="F211" s="197"/>
      <c r="G211" s="198"/>
      <c r="H211" s="116">
        <v>0.11999999731779099</v>
      </c>
      <c r="J211" s="196" t="s">
        <v>120</v>
      </c>
      <c r="K211" s="197"/>
      <c r="L211" s="197"/>
      <c r="M211" s="198"/>
      <c r="N211" s="116">
        <v>0</v>
      </c>
    </row>
    <row r="212" spans="3:14" ht="15" customHeight="1" x14ac:dyDescent="0.3">
      <c r="C212" s="3"/>
      <c r="D212" s="3"/>
      <c r="E212" s="196" t="s">
        <v>119</v>
      </c>
      <c r="F212" s="197"/>
      <c r="G212" s="198"/>
      <c r="H212" s="116">
        <v>0</v>
      </c>
      <c r="J212" s="196" t="s">
        <v>367</v>
      </c>
      <c r="K212" s="197"/>
      <c r="L212" s="197"/>
      <c r="M212" s="198"/>
      <c r="N212" s="116">
        <v>0.119999997317791</v>
      </c>
    </row>
    <row r="213" spans="3:14" ht="15" customHeight="1" x14ac:dyDescent="0.3">
      <c r="C213" s="3"/>
      <c r="D213" s="3"/>
      <c r="E213" s="196" t="s">
        <v>212</v>
      </c>
      <c r="F213" s="197"/>
      <c r="G213" s="198"/>
      <c r="H213" s="116">
        <v>0.34000000357627869</v>
      </c>
      <c r="J213" s="196" t="s">
        <v>105</v>
      </c>
      <c r="K213" s="197"/>
      <c r="L213" s="197"/>
      <c r="M213" s="198"/>
      <c r="N213" s="116">
        <v>3.9999999105930328E-2</v>
      </c>
    </row>
    <row r="214" spans="3:14" ht="15" customHeight="1" x14ac:dyDescent="0.3">
      <c r="C214" s="3"/>
      <c r="D214" s="3"/>
      <c r="E214" s="196" t="s">
        <v>122</v>
      </c>
      <c r="F214" s="197"/>
      <c r="G214" s="198"/>
      <c r="H214" s="116">
        <v>0</v>
      </c>
      <c r="J214" s="196" t="s">
        <v>113</v>
      </c>
      <c r="K214" s="197"/>
      <c r="L214" s="197"/>
      <c r="M214" s="198"/>
      <c r="N214" s="116">
        <v>0.20000000298023224</v>
      </c>
    </row>
    <row r="215" spans="3:14" ht="15" customHeight="1" x14ac:dyDescent="0.3">
      <c r="C215" s="3"/>
      <c r="D215" s="3"/>
      <c r="E215" s="196" t="s">
        <v>213</v>
      </c>
      <c r="F215" s="197"/>
      <c r="G215" s="198"/>
      <c r="H215" s="116">
        <v>0</v>
      </c>
      <c r="J215" s="196" t="s">
        <v>825</v>
      </c>
      <c r="K215" s="197"/>
      <c r="L215" s="197"/>
      <c r="M215" s="198"/>
      <c r="N215" s="116">
        <v>0.12999999523162842</v>
      </c>
    </row>
    <row r="216" spans="3:14" ht="15" customHeight="1" x14ac:dyDescent="0.3">
      <c r="C216" s="3"/>
      <c r="D216" s="3"/>
      <c r="E216" s="196" t="s">
        <v>109</v>
      </c>
      <c r="F216" s="197"/>
      <c r="G216" s="198"/>
      <c r="H216" s="116">
        <v>0.36000001430511475</v>
      </c>
      <c r="J216" s="196" t="s">
        <v>119</v>
      </c>
      <c r="K216" s="197"/>
      <c r="L216" s="197"/>
      <c r="M216" s="198"/>
      <c r="N216" s="116">
        <v>0</v>
      </c>
    </row>
    <row r="217" spans="3:14" ht="15" customHeight="1" x14ac:dyDescent="0.3">
      <c r="C217" s="3"/>
      <c r="D217" s="3"/>
      <c r="E217" s="196" t="s">
        <v>123</v>
      </c>
      <c r="F217" s="197"/>
      <c r="G217" s="198"/>
      <c r="H217" s="116">
        <v>0</v>
      </c>
      <c r="J217" s="196" t="s">
        <v>212</v>
      </c>
      <c r="K217" s="197"/>
      <c r="L217" s="197"/>
      <c r="M217" s="198"/>
      <c r="N217" s="116">
        <v>0.34000000357627869</v>
      </c>
    </row>
    <row r="218" spans="3:14" ht="15" customHeight="1" x14ac:dyDescent="0.3">
      <c r="C218" s="3"/>
      <c r="D218" s="3"/>
      <c r="E218" s="160" t="s">
        <v>230</v>
      </c>
      <c r="J218" s="196" t="s">
        <v>368</v>
      </c>
      <c r="K218" s="197"/>
      <c r="L218" s="197"/>
      <c r="M218" s="198"/>
      <c r="N218" s="116">
        <v>0.37000000476837158</v>
      </c>
    </row>
    <row r="219" spans="3:14" ht="15" customHeight="1" x14ac:dyDescent="0.3">
      <c r="C219" s="3"/>
      <c r="D219" s="3"/>
      <c r="J219" s="196" t="s">
        <v>122</v>
      </c>
      <c r="K219" s="197"/>
      <c r="L219" s="197"/>
      <c r="M219" s="198"/>
      <c r="N219" s="116">
        <v>0</v>
      </c>
    </row>
    <row r="220" spans="3:14" x14ac:dyDescent="0.3">
      <c r="C220" s="3"/>
      <c r="D220" s="3"/>
      <c r="E220" s="157"/>
      <c r="J220" s="196" t="s">
        <v>369</v>
      </c>
      <c r="K220" s="197"/>
      <c r="L220" s="197"/>
      <c r="M220" s="198"/>
      <c r="N220" s="116">
        <v>0</v>
      </c>
    </row>
    <row r="221" spans="3:14" x14ac:dyDescent="0.3">
      <c r="C221" s="3"/>
      <c r="D221" s="3"/>
      <c r="J221" s="196" t="s">
        <v>370</v>
      </c>
      <c r="K221" s="197"/>
      <c r="L221" s="197"/>
      <c r="M221" s="198"/>
      <c r="N221" s="116">
        <v>0</v>
      </c>
    </row>
    <row r="222" spans="3:14" x14ac:dyDescent="0.3">
      <c r="C222" s="3"/>
      <c r="D222" s="3"/>
      <c r="J222" s="196" t="s">
        <v>831</v>
      </c>
      <c r="K222" s="197"/>
      <c r="L222" s="197"/>
      <c r="M222" s="198"/>
      <c r="N222" s="116">
        <v>1.9999999552965164E-2</v>
      </c>
    </row>
    <row r="223" spans="3:14" x14ac:dyDescent="0.3">
      <c r="C223" s="3"/>
      <c r="D223" s="3"/>
      <c r="J223" s="196" t="s">
        <v>123</v>
      </c>
      <c r="K223" s="197"/>
      <c r="L223" s="197"/>
      <c r="M223" s="198"/>
      <c r="N223" s="116">
        <v>0.15999999642372131</v>
      </c>
    </row>
    <row r="224" spans="3:14" x14ac:dyDescent="0.3">
      <c r="C224" s="3"/>
      <c r="D224" s="3"/>
      <c r="J224" s="160" t="s">
        <v>338</v>
      </c>
    </row>
    <row r="226" spans="3:15" ht="18.75" x14ac:dyDescent="0.3">
      <c r="C226" s="3"/>
      <c r="D226" s="3"/>
      <c r="E226" s="779">
        <v>2015</v>
      </c>
      <c r="F226" s="779"/>
      <c r="H226" s="250"/>
      <c r="J226" s="784">
        <v>2016</v>
      </c>
      <c r="K226" s="784"/>
      <c r="L226" s="440"/>
      <c r="M226" s="441"/>
      <c r="N226" s="440"/>
      <c r="O226" s="440"/>
    </row>
    <row r="227" spans="3:15" x14ac:dyDescent="0.3">
      <c r="C227" s="3"/>
      <c r="D227" s="3"/>
      <c r="E227" s="337" t="s">
        <v>392</v>
      </c>
      <c r="F227" s="338"/>
      <c r="J227" s="444" t="s">
        <v>615</v>
      </c>
      <c r="K227" s="445"/>
      <c r="L227" s="440"/>
      <c r="M227" s="440"/>
      <c r="N227" s="440"/>
      <c r="O227" s="440"/>
    </row>
    <row r="228" spans="3:15" ht="18" x14ac:dyDescent="0.3">
      <c r="C228" s="3"/>
      <c r="D228" s="3"/>
      <c r="E228" s="167">
        <v>0.4</v>
      </c>
      <c r="F228" s="168" t="s">
        <v>309</v>
      </c>
      <c r="J228" s="167">
        <v>0.36</v>
      </c>
      <c r="K228" s="168" t="s">
        <v>309</v>
      </c>
      <c r="L228" s="440"/>
      <c r="M228" s="440"/>
      <c r="N228" s="440"/>
      <c r="O228" s="440"/>
    </row>
    <row r="229" spans="3:15" x14ac:dyDescent="0.3">
      <c r="C229" s="3"/>
      <c r="D229" s="3"/>
      <c r="J229" s="442">
        <v>0.36</v>
      </c>
      <c r="K229" s="440"/>
      <c r="L229" s="440"/>
      <c r="M229" s="440"/>
      <c r="N229" s="440"/>
      <c r="O229" s="440"/>
    </row>
    <row r="230" spans="3:15" ht="39" x14ac:dyDescent="0.3">
      <c r="C230" s="3"/>
      <c r="D230" s="3"/>
      <c r="E230" s="788" t="s">
        <v>101</v>
      </c>
      <c r="F230" s="788"/>
      <c r="G230" s="788"/>
      <c r="H230" s="201" t="s">
        <v>400</v>
      </c>
      <c r="J230" s="773" t="s">
        <v>101</v>
      </c>
      <c r="K230" s="774"/>
      <c r="L230" s="774"/>
      <c r="M230" s="775"/>
      <c r="N230" s="176" t="s">
        <v>613</v>
      </c>
      <c r="O230" s="440"/>
    </row>
    <row r="231" spans="3:15" x14ac:dyDescent="0.3">
      <c r="C231" s="3"/>
      <c r="D231" s="3"/>
      <c r="E231" s="196" t="s">
        <v>116</v>
      </c>
      <c r="F231" s="196"/>
      <c r="G231" s="253"/>
      <c r="H231" s="116">
        <v>0</v>
      </c>
      <c r="J231" s="196" t="s">
        <v>116</v>
      </c>
      <c r="K231" s="197"/>
      <c r="L231" s="197"/>
      <c r="M231" s="198"/>
      <c r="N231" s="116">
        <v>0</v>
      </c>
      <c r="O231" s="440"/>
    </row>
    <row r="232" spans="3:15" x14ac:dyDescent="0.3">
      <c r="C232" s="3"/>
      <c r="D232" s="3"/>
      <c r="E232" s="196" t="s">
        <v>404</v>
      </c>
      <c r="F232" s="196"/>
      <c r="G232" s="253"/>
      <c r="H232" s="116">
        <v>0.40000000596046448</v>
      </c>
      <c r="J232" s="196" t="s">
        <v>530</v>
      </c>
      <c r="K232" s="197"/>
      <c r="L232" s="197"/>
      <c r="M232" s="198"/>
      <c r="N232" s="116">
        <v>0</v>
      </c>
      <c r="O232" s="440"/>
    </row>
    <row r="233" spans="3:15" x14ac:dyDescent="0.3">
      <c r="C233" s="3"/>
      <c r="D233" s="3"/>
      <c r="E233" s="196" t="s">
        <v>405</v>
      </c>
      <c r="F233" s="196"/>
      <c r="G233" s="253"/>
      <c r="H233" s="116">
        <v>0</v>
      </c>
      <c r="J233" s="196" t="s">
        <v>531</v>
      </c>
      <c r="K233" s="197"/>
      <c r="L233" s="197"/>
      <c r="M233" s="198"/>
      <c r="N233" s="116">
        <v>0.33000001311302185</v>
      </c>
      <c r="O233" s="440"/>
    </row>
    <row r="234" spans="3:15" x14ac:dyDescent="0.3">
      <c r="C234" s="3"/>
      <c r="D234" s="3"/>
      <c r="E234" s="196" t="s">
        <v>406</v>
      </c>
      <c r="F234" s="196"/>
      <c r="G234" s="253"/>
      <c r="H234" s="116">
        <v>0.40000000596046448</v>
      </c>
      <c r="J234" s="196" t="s">
        <v>532</v>
      </c>
      <c r="K234" s="197"/>
      <c r="L234" s="197"/>
      <c r="M234" s="198"/>
      <c r="N234" s="116">
        <v>0</v>
      </c>
      <c r="O234" s="440"/>
    </row>
    <row r="235" spans="3:15" x14ac:dyDescent="0.3">
      <c r="C235" s="3"/>
      <c r="D235" s="3"/>
      <c r="E235" s="785" t="s">
        <v>361</v>
      </c>
      <c r="F235" s="786"/>
      <c r="G235" s="787"/>
      <c r="H235" s="116">
        <v>0</v>
      </c>
      <c r="J235" s="196" t="s">
        <v>644</v>
      </c>
      <c r="K235" s="197"/>
      <c r="L235" s="197"/>
      <c r="M235" s="198"/>
      <c r="N235" s="116">
        <v>0.30000001192092896</v>
      </c>
      <c r="O235" s="440"/>
    </row>
    <row r="236" spans="3:15" x14ac:dyDescent="0.3">
      <c r="C236" s="3"/>
      <c r="D236" s="3"/>
      <c r="E236" s="785" t="s">
        <v>362</v>
      </c>
      <c r="F236" s="786"/>
      <c r="G236" s="787"/>
      <c r="H236" s="116">
        <v>0.25</v>
      </c>
      <c r="J236" s="196" t="s">
        <v>404</v>
      </c>
      <c r="K236" s="197"/>
      <c r="L236" s="197"/>
      <c r="M236" s="198"/>
      <c r="N236" s="116">
        <v>0.36000001430511475</v>
      </c>
      <c r="O236" s="440"/>
    </row>
    <row r="237" spans="3:15" x14ac:dyDescent="0.3">
      <c r="C237" s="3"/>
      <c r="D237" s="3"/>
      <c r="E237" s="785" t="s">
        <v>203</v>
      </c>
      <c r="F237" s="786"/>
      <c r="G237" s="787"/>
      <c r="H237" s="116">
        <v>0</v>
      </c>
      <c r="J237" s="196" t="s">
        <v>405</v>
      </c>
      <c r="K237" s="197"/>
      <c r="L237" s="197"/>
      <c r="M237" s="198"/>
      <c r="N237" s="116">
        <v>0</v>
      </c>
      <c r="O237" s="440"/>
    </row>
    <row r="238" spans="3:15" x14ac:dyDescent="0.3">
      <c r="C238" s="3"/>
      <c r="D238" s="3"/>
      <c r="E238" s="785" t="s">
        <v>407</v>
      </c>
      <c r="F238" s="786"/>
      <c r="G238" s="787"/>
      <c r="H238" s="116">
        <v>0.38999998569488525</v>
      </c>
      <c r="J238" s="196" t="s">
        <v>533</v>
      </c>
      <c r="K238" s="197"/>
      <c r="L238" s="197"/>
      <c r="M238" s="198"/>
      <c r="N238" s="116">
        <v>0</v>
      </c>
      <c r="O238" s="440"/>
    </row>
    <row r="239" spans="3:15" x14ac:dyDescent="0.3">
      <c r="C239" s="3"/>
      <c r="D239" s="3"/>
      <c r="E239" s="785" t="s">
        <v>363</v>
      </c>
      <c r="F239" s="786"/>
      <c r="G239" s="787"/>
      <c r="H239" s="116">
        <v>0</v>
      </c>
      <c r="J239" s="196" t="s">
        <v>406</v>
      </c>
      <c r="K239" s="197"/>
      <c r="L239" s="197"/>
      <c r="M239" s="198"/>
      <c r="N239" s="116">
        <v>0.36000001430511475</v>
      </c>
      <c r="O239" s="440"/>
    </row>
    <row r="240" spans="3:15" x14ac:dyDescent="0.3">
      <c r="C240" s="3"/>
      <c r="D240" s="3"/>
      <c r="E240" s="785" t="s">
        <v>205</v>
      </c>
      <c r="F240" s="786"/>
      <c r="G240" s="787"/>
      <c r="H240" s="116">
        <v>0</v>
      </c>
      <c r="J240" s="196" t="s">
        <v>361</v>
      </c>
      <c r="K240" s="197"/>
      <c r="L240" s="197"/>
      <c r="M240" s="198"/>
      <c r="N240" s="116">
        <v>0</v>
      </c>
      <c r="O240" s="440"/>
    </row>
    <row r="241" spans="3:15" x14ac:dyDescent="0.3">
      <c r="C241" s="3"/>
      <c r="D241" s="3"/>
      <c r="E241" s="785" t="s">
        <v>103</v>
      </c>
      <c r="F241" s="786"/>
      <c r="G241" s="787"/>
      <c r="H241" s="116">
        <v>0.40000000596046448</v>
      </c>
      <c r="J241" s="196" t="s">
        <v>362</v>
      </c>
      <c r="K241" s="197"/>
      <c r="L241" s="197"/>
      <c r="M241" s="198"/>
      <c r="N241" s="116">
        <v>0.15000000596046448</v>
      </c>
      <c r="O241" s="440"/>
    </row>
    <row r="242" spans="3:15" x14ac:dyDescent="0.3">
      <c r="C242" s="3"/>
      <c r="D242" s="3"/>
      <c r="E242" s="196" t="s">
        <v>408</v>
      </c>
      <c r="F242" s="196"/>
      <c r="G242" s="253"/>
      <c r="H242" s="116">
        <v>0.40000000596046448</v>
      </c>
      <c r="J242" s="196" t="s">
        <v>203</v>
      </c>
      <c r="K242" s="197"/>
      <c r="L242" s="197"/>
      <c r="M242" s="198"/>
      <c r="N242" s="116">
        <v>0</v>
      </c>
      <c r="O242" s="440"/>
    </row>
    <row r="243" spans="3:15" x14ac:dyDescent="0.3">
      <c r="C243" s="3"/>
      <c r="D243" s="3"/>
      <c r="E243" s="196" t="s">
        <v>409</v>
      </c>
      <c r="F243" s="196"/>
      <c r="G243" s="253"/>
      <c r="H243" s="116">
        <v>0</v>
      </c>
      <c r="J243" s="196" t="s">
        <v>407</v>
      </c>
      <c r="K243" s="197"/>
      <c r="L243" s="197"/>
      <c r="M243" s="198"/>
      <c r="N243" s="116">
        <v>0</v>
      </c>
      <c r="O243" s="440"/>
    </row>
    <row r="244" spans="3:15" x14ac:dyDescent="0.3">
      <c r="C244" s="3"/>
      <c r="D244" s="3"/>
      <c r="E244" s="196" t="s">
        <v>410</v>
      </c>
      <c r="F244" s="196"/>
      <c r="G244" s="253"/>
      <c r="H244" s="116">
        <v>0</v>
      </c>
      <c r="J244" s="196" t="s">
        <v>534</v>
      </c>
      <c r="K244" s="197"/>
      <c r="L244" s="197"/>
      <c r="M244" s="198"/>
      <c r="N244" s="116">
        <v>0</v>
      </c>
      <c r="O244" s="440"/>
    </row>
    <row r="245" spans="3:15" x14ac:dyDescent="0.3">
      <c r="C245" s="3"/>
      <c r="D245" s="3"/>
      <c r="E245" s="785" t="s">
        <v>647</v>
      </c>
      <c r="F245" s="786"/>
      <c r="G245" s="787"/>
      <c r="H245" s="116">
        <v>2.9999999329447746E-2</v>
      </c>
      <c r="J245" s="196" t="s">
        <v>535</v>
      </c>
      <c r="K245" s="197"/>
      <c r="L245" s="197"/>
      <c r="M245" s="198"/>
      <c r="N245" s="116">
        <v>0.18000000715255737</v>
      </c>
      <c r="O245" s="440"/>
    </row>
    <row r="246" spans="3:15" x14ac:dyDescent="0.3">
      <c r="C246" s="3"/>
      <c r="D246" s="3"/>
      <c r="E246" s="785" t="s">
        <v>411</v>
      </c>
      <c r="F246" s="786"/>
      <c r="G246" s="787"/>
      <c r="H246" s="116">
        <v>1.9999999552965164E-2</v>
      </c>
      <c r="J246" s="196" t="s">
        <v>363</v>
      </c>
      <c r="K246" s="197"/>
      <c r="L246" s="197"/>
      <c r="M246" s="198"/>
      <c r="N246" s="116">
        <v>0</v>
      </c>
      <c r="O246" s="440"/>
    </row>
    <row r="247" spans="3:15" x14ac:dyDescent="0.3">
      <c r="C247" s="3"/>
      <c r="D247" s="3"/>
      <c r="E247" s="785" t="s">
        <v>823</v>
      </c>
      <c r="F247" s="786"/>
      <c r="G247" s="787"/>
      <c r="H247" s="116">
        <v>0.34000000357627869</v>
      </c>
      <c r="J247" s="196" t="s">
        <v>205</v>
      </c>
      <c r="K247" s="197"/>
      <c r="L247" s="197"/>
      <c r="M247" s="198"/>
      <c r="N247" s="116">
        <v>0</v>
      </c>
      <c r="O247" s="440"/>
    </row>
    <row r="248" spans="3:15" x14ac:dyDescent="0.3">
      <c r="C248" s="3"/>
      <c r="D248" s="3"/>
      <c r="E248" s="196" t="s">
        <v>412</v>
      </c>
      <c r="F248" s="252"/>
      <c r="G248" s="253"/>
      <c r="H248" s="116">
        <v>0</v>
      </c>
      <c r="J248" s="196" t="s">
        <v>536</v>
      </c>
      <c r="K248" s="197"/>
      <c r="L248" s="197"/>
      <c r="M248" s="198"/>
      <c r="N248" s="116">
        <v>0</v>
      </c>
      <c r="O248" s="440"/>
    </row>
    <row r="249" spans="3:15" x14ac:dyDescent="0.3">
      <c r="C249" s="3"/>
      <c r="D249" s="3"/>
      <c r="E249" s="196" t="s">
        <v>413</v>
      </c>
      <c r="F249" s="252"/>
      <c r="G249" s="253"/>
      <c r="H249" s="116">
        <v>0</v>
      </c>
      <c r="J249" s="196" t="s">
        <v>103</v>
      </c>
      <c r="K249" s="197"/>
      <c r="L249" s="197"/>
      <c r="M249" s="198"/>
      <c r="N249" s="116">
        <v>5.000000074505806E-2</v>
      </c>
      <c r="O249" s="440"/>
    </row>
    <row r="250" spans="3:15" x14ac:dyDescent="0.3">
      <c r="C250" s="3"/>
      <c r="D250" s="3"/>
      <c r="E250" s="196" t="s">
        <v>206</v>
      </c>
      <c r="F250" s="252"/>
      <c r="G250" s="253"/>
      <c r="H250" s="116">
        <v>0.33000001311302185</v>
      </c>
      <c r="J250" s="196" t="s">
        <v>409</v>
      </c>
      <c r="K250" s="197"/>
      <c r="L250" s="197"/>
      <c r="M250" s="198"/>
      <c r="N250" s="116">
        <v>0</v>
      </c>
      <c r="O250" s="440"/>
    </row>
    <row r="251" spans="3:15" x14ac:dyDescent="0.3">
      <c r="C251" s="3"/>
      <c r="D251" s="3"/>
      <c r="E251" s="196" t="s">
        <v>414</v>
      </c>
      <c r="F251" s="252"/>
      <c r="G251" s="253"/>
      <c r="H251" s="116">
        <v>0</v>
      </c>
      <c r="J251" s="196" t="s">
        <v>537</v>
      </c>
      <c r="K251" s="197"/>
      <c r="L251" s="197"/>
      <c r="M251" s="198"/>
      <c r="N251" s="116">
        <v>1.9999999552965164E-2</v>
      </c>
      <c r="O251" s="440"/>
    </row>
    <row r="252" spans="3:15" x14ac:dyDescent="0.3">
      <c r="C252" s="3"/>
      <c r="D252" s="3"/>
      <c r="E252" s="196" t="s">
        <v>415</v>
      </c>
      <c r="F252" s="252"/>
      <c r="G252" s="253"/>
      <c r="H252" s="116">
        <v>0</v>
      </c>
      <c r="J252" s="196" t="s">
        <v>538</v>
      </c>
      <c r="K252" s="197"/>
      <c r="L252" s="197"/>
      <c r="M252" s="198"/>
      <c r="N252" s="116">
        <v>0</v>
      </c>
      <c r="O252" s="440"/>
    </row>
    <row r="253" spans="3:15" x14ac:dyDescent="0.3">
      <c r="C253" s="3"/>
      <c r="D253" s="3"/>
      <c r="E253" s="196" t="s">
        <v>416</v>
      </c>
      <c r="F253" s="252"/>
      <c r="G253" s="253"/>
      <c r="H253" s="116">
        <v>0.20999999344348907</v>
      </c>
      <c r="J253" s="196" t="s">
        <v>539</v>
      </c>
      <c r="K253" s="197"/>
      <c r="L253" s="197"/>
      <c r="M253" s="198"/>
      <c r="N253" s="116">
        <v>0</v>
      </c>
      <c r="O253" s="440"/>
    </row>
    <row r="254" spans="3:15" x14ac:dyDescent="0.3">
      <c r="C254" s="3"/>
      <c r="D254" s="3"/>
      <c r="E254" s="196" t="s">
        <v>417</v>
      </c>
      <c r="F254" s="252"/>
      <c r="G254" s="253"/>
      <c r="H254" s="116">
        <v>0</v>
      </c>
      <c r="J254" s="196" t="s">
        <v>540</v>
      </c>
      <c r="K254" s="197"/>
      <c r="L254" s="197"/>
      <c r="M254" s="198"/>
      <c r="N254" s="116">
        <v>0</v>
      </c>
      <c r="O254" s="440"/>
    </row>
    <row r="255" spans="3:15" x14ac:dyDescent="0.3">
      <c r="C255" s="3"/>
      <c r="D255" s="3"/>
      <c r="E255" s="196" t="s">
        <v>121</v>
      </c>
      <c r="F255" s="252"/>
      <c r="G255" s="253"/>
      <c r="H255" s="116">
        <v>0</v>
      </c>
      <c r="J255" s="196" t="s">
        <v>541</v>
      </c>
      <c r="K255" s="197"/>
      <c r="L255" s="197"/>
      <c r="M255" s="198"/>
      <c r="N255" s="116">
        <v>0</v>
      </c>
      <c r="O255" s="440"/>
    </row>
    <row r="256" spans="3:15" x14ac:dyDescent="0.3">
      <c r="C256" s="3"/>
      <c r="D256" s="3"/>
      <c r="E256" s="196" t="s">
        <v>651</v>
      </c>
      <c r="F256" s="252"/>
      <c r="G256" s="253"/>
      <c r="H256" s="116">
        <v>0.37999999523162842</v>
      </c>
      <c r="J256" s="196" t="s">
        <v>647</v>
      </c>
      <c r="K256" s="197"/>
      <c r="L256" s="197"/>
      <c r="M256" s="198"/>
      <c r="N256" s="116">
        <v>0</v>
      </c>
      <c r="O256" s="440"/>
    </row>
    <row r="257" spans="3:15" x14ac:dyDescent="0.3">
      <c r="C257" s="3"/>
      <c r="D257" s="3"/>
      <c r="E257" s="196" t="s">
        <v>208</v>
      </c>
      <c r="F257" s="252"/>
      <c r="G257" s="253"/>
      <c r="H257" s="116">
        <v>0.33000001311302185</v>
      </c>
      <c r="J257" s="196" t="s">
        <v>542</v>
      </c>
      <c r="K257" s="197"/>
      <c r="L257" s="197"/>
      <c r="M257" s="198"/>
      <c r="N257" s="116">
        <v>0.36000001430511475</v>
      </c>
      <c r="O257" s="440"/>
    </row>
    <row r="258" spans="3:15" x14ac:dyDescent="0.3">
      <c r="C258" s="3"/>
      <c r="D258" s="3"/>
      <c r="E258" s="196" t="s">
        <v>418</v>
      </c>
      <c r="F258" s="252"/>
      <c r="G258" s="253"/>
      <c r="H258" s="116">
        <v>0.40000000596046448</v>
      </c>
      <c r="J258" s="196" t="s">
        <v>411</v>
      </c>
      <c r="K258" s="197"/>
      <c r="L258" s="197"/>
      <c r="M258" s="198"/>
      <c r="N258" s="116">
        <v>0</v>
      </c>
      <c r="O258" s="440"/>
    </row>
    <row r="259" spans="3:15" x14ac:dyDescent="0.3">
      <c r="C259" s="3"/>
      <c r="D259" s="3"/>
      <c r="E259" s="196" t="s">
        <v>419</v>
      </c>
      <c r="F259" s="252"/>
      <c r="G259" s="253"/>
      <c r="H259" s="116">
        <v>0</v>
      </c>
      <c r="J259" s="196" t="s">
        <v>543</v>
      </c>
      <c r="K259" s="197"/>
      <c r="L259" s="197"/>
      <c r="M259" s="198"/>
      <c r="N259" s="116">
        <v>0</v>
      </c>
      <c r="O259" s="440"/>
    </row>
    <row r="260" spans="3:15" x14ac:dyDescent="0.3">
      <c r="C260" s="3"/>
      <c r="D260" s="3"/>
      <c r="E260" s="196" t="s">
        <v>420</v>
      </c>
      <c r="F260" s="252"/>
      <c r="G260" s="253"/>
      <c r="H260" s="116">
        <v>9.9999997764825821E-3</v>
      </c>
      <c r="J260" s="196" t="s">
        <v>544</v>
      </c>
      <c r="K260" s="197"/>
      <c r="L260" s="197"/>
      <c r="M260" s="198"/>
      <c r="N260" s="116">
        <v>0.23999999463558197</v>
      </c>
      <c r="O260" s="440"/>
    </row>
    <row r="261" spans="3:15" x14ac:dyDescent="0.3">
      <c r="C261" s="3"/>
      <c r="D261" s="3"/>
      <c r="E261" s="196" t="s">
        <v>114</v>
      </c>
      <c r="F261" s="252"/>
      <c r="G261" s="253"/>
      <c r="H261" s="116">
        <v>0</v>
      </c>
      <c r="J261" s="196" t="s">
        <v>545</v>
      </c>
      <c r="K261" s="197"/>
      <c r="L261" s="197"/>
      <c r="M261" s="198"/>
      <c r="N261" s="116">
        <v>0.23999999463558197</v>
      </c>
      <c r="O261" s="440"/>
    </row>
    <row r="262" spans="3:15" x14ac:dyDescent="0.3">
      <c r="C262" s="3"/>
      <c r="D262" s="3"/>
      <c r="E262" s="196" t="s">
        <v>106</v>
      </c>
      <c r="F262" s="252"/>
      <c r="G262" s="253"/>
      <c r="H262" s="116">
        <v>0.31000000238418579</v>
      </c>
      <c r="J262" s="196" t="s">
        <v>546</v>
      </c>
      <c r="K262" s="197"/>
      <c r="L262" s="197"/>
      <c r="M262" s="198"/>
      <c r="N262" s="116">
        <v>0</v>
      </c>
      <c r="O262" s="440"/>
    </row>
    <row r="263" spans="3:15" x14ac:dyDescent="0.3">
      <c r="C263" s="3"/>
      <c r="D263" s="3"/>
      <c r="E263" s="196" t="s">
        <v>830</v>
      </c>
      <c r="F263" s="252"/>
      <c r="G263" s="253"/>
      <c r="H263" s="116">
        <v>0.36000001430511475</v>
      </c>
      <c r="J263" s="196" t="s">
        <v>832</v>
      </c>
      <c r="K263" s="197"/>
      <c r="L263" s="197"/>
      <c r="M263" s="198"/>
      <c r="N263" s="116">
        <v>0</v>
      </c>
      <c r="O263" s="440"/>
    </row>
    <row r="264" spans="3:15" x14ac:dyDescent="0.3">
      <c r="C264" s="3"/>
      <c r="D264" s="3"/>
      <c r="E264" s="196" t="s">
        <v>110</v>
      </c>
      <c r="F264" s="252"/>
      <c r="G264" s="253"/>
      <c r="H264" s="116">
        <v>0.34999999403953552</v>
      </c>
      <c r="J264" s="196" t="s">
        <v>547</v>
      </c>
      <c r="K264" s="197"/>
      <c r="L264" s="197"/>
      <c r="M264" s="198"/>
      <c r="N264" s="116">
        <v>0</v>
      </c>
      <c r="O264" s="440"/>
    </row>
    <row r="265" spans="3:15" x14ac:dyDescent="0.3">
      <c r="C265" s="3"/>
      <c r="D265" s="3"/>
      <c r="E265" s="196" t="s">
        <v>111</v>
      </c>
      <c r="F265" s="252"/>
      <c r="G265" s="253"/>
      <c r="H265" s="116">
        <v>0.36000001430511475</v>
      </c>
      <c r="J265" s="196" t="s">
        <v>548</v>
      </c>
      <c r="K265" s="197"/>
      <c r="L265" s="197"/>
      <c r="M265" s="198"/>
      <c r="N265" s="116">
        <v>0</v>
      </c>
      <c r="O265" s="440"/>
    </row>
    <row r="266" spans="3:15" x14ac:dyDescent="0.3">
      <c r="C266" s="3"/>
      <c r="D266" s="3"/>
      <c r="E266" s="196" t="s">
        <v>366</v>
      </c>
      <c r="F266" s="252"/>
      <c r="G266" s="253"/>
      <c r="H266" s="116">
        <v>0.34999999403953552</v>
      </c>
      <c r="J266" s="196" t="s">
        <v>549</v>
      </c>
      <c r="K266" s="197"/>
      <c r="L266" s="197"/>
      <c r="M266" s="198"/>
      <c r="N266" s="116">
        <v>2.9999999329447746E-2</v>
      </c>
      <c r="O266" s="440"/>
    </row>
    <row r="267" spans="3:15" x14ac:dyDescent="0.3">
      <c r="C267" s="3"/>
      <c r="D267" s="3"/>
      <c r="E267" s="196" t="s">
        <v>117</v>
      </c>
      <c r="F267" s="252"/>
      <c r="G267" s="253"/>
      <c r="H267" s="116">
        <v>0.14000000059604645</v>
      </c>
      <c r="J267" s="196" t="s">
        <v>550</v>
      </c>
      <c r="K267" s="197"/>
      <c r="L267" s="197"/>
      <c r="M267" s="198"/>
      <c r="N267" s="116">
        <v>0</v>
      </c>
      <c r="O267" s="440"/>
    </row>
    <row r="268" spans="3:15" x14ac:dyDescent="0.3">
      <c r="C268" s="3"/>
      <c r="D268" s="3"/>
      <c r="E268" s="196" t="s">
        <v>118</v>
      </c>
      <c r="F268" s="252"/>
      <c r="G268" s="253"/>
      <c r="H268" s="116">
        <v>0</v>
      </c>
      <c r="J268" s="196" t="s">
        <v>551</v>
      </c>
      <c r="K268" s="197"/>
      <c r="L268" s="197"/>
      <c r="M268" s="198"/>
      <c r="N268" s="116">
        <v>0</v>
      </c>
      <c r="O268" s="440"/>
    </row>
    <row r="269" spans="3:15" x14ac:dyDescent="0.3">
      <c r="C269" s="3"/>
      <c r="D269" s="3"/>
      <c r="E269" s="196" t="s">
        <v>833</v>
      </c>
      <c r="F269" s="252"/>
      <c r="G269" s="253"/>
      <c r="H269" s="116">
        <v>0</v>
      </c>
      <c r="J269" s="196" t="s">
        <v>552</v>
      </c>
      <c r="K269" s="197"/>
      <c r="L269" s="197"/>
      <c r="M269" s="198"/>
      <c r="N269" s="116">
        <v>0</v>
      </c>
      <c r="O269" s="440"/>
    </row>
    <row r="270" spans="3:15" x14ac:dyDescent="0.3">
      <c r="C270" s="3"/>
      <c r="D270" s="3"/>
      <c r="E270" s="196" t="s">
        <v>210</v>
      </c>
      <c r="F270" s="252"/>
      <c r="G270" s="253"/>
      <c r="H270" s="116">
        <v>9.9999997764825821E-3</v>
      </c>
      <c r="J270" s="196" t="s">
        <v>553</v>
      </c>
      <c r="K270" s="197"/>
      <c r="L270" s="197"/>
      <c r="M270" s="198"/>
      <c r="N270" s="116">
        <v>0</v>
      </c>
      <c r="O270" s="440"/>
    </row>
    <row r="271" spans="3:15" x14ac:dyDescent="0.3">
      <c r="C271" s="3"/>
      <c r="D271" s="3"/>
      <c r="E271" s="196" t="s">
        <v>829</v>
      </c>
      <c r="F271" s="252"/>
      <c r="G271" s="253"/>
      <c r="H271" s="116">
        <v>0.23000000417232513</v>
      </c>
      <c r="J271" s="196" t="s">
        <v>554</v>
      </c>
      <c r="K271" s="197"/>
      <c r="L271" s="197"/>
      <c r="M271" s="198"/>
      <c r="N271" s="116">
        <v>0</v>
      </c>
      <c r="O271" s="440"/>
    </row>
    <row r="272" spans="3:15" x14ac:dyDescent="0.3">
      <c r="C272" s="3"/>
      <c r="D272" s="3"/>
      <c r="E272" s="196" t="s">
        <v>211</v>
      </c>
      <c r="F272" s="252"/>
      <c r="G272" s="253"/>
      <c r="H272" s="116">
        <v>0.30000001192092896</v>
      </c>
      <c r="J272" s="196" t="s">
        <v>555</v>
      </c>
      <c r="K272" s="197"/>
      <c r="L272" s="197"/>
      <c r="M272" s="198"/>
      <c r="N272" s="116">
        <v>0</v>
      </c>
      <c r="O272" s="440"/>
    </row>
    <row r="273" spans="3:15" x14ac:dyDescent="0.3">
      <c r="C273" s="3"/>
      <c r="D273" s="3"/>
      <c r="E273" s="196" t="s">
        <v>120</v>
      </c>
      <c r="F273" s="252"/>
      <c r="G273" s="253"/>
      <c r="H273" s="116">
        <v>0</v>
      </c>
      <c r="J273" s="196" t="s">
        <v>414</v>
      </c>
      <c r="K273" s="197"/>
      <c r="L273" s="197"/>
      <c r="M273" s="198"/>
      <c r="N273" s="116">
        <v>0</v>
      </c>
      <c r="O273" s="440"/>
    </row>
    <row r="274" spans="3:15" x14ac:dyDescent="0.3">
      <c r="C274" s="3"/>
      <c r="D274" s="3"/>
      <c r="E274" s="196" t="s">
        <v>367</v>
      </c>
      <c r="F274" s="252"/>
      <c r="G274" s="253"/>
      <c r="H274" s="116">
        <v>0.20999999344348907</v>
      </c>
      <c r="J274" s="196" t="s">
        <v>415</v>
      </c>
      <c r="K274" s="197"/>
      <c r="L274" s="197"/>
      <c r="M274" s="198"/>
      <c r="N274" s="116">
        <v>0</v>
      </c>
      <c r="O274" s="440"/>
    </row>
    <row r="275" spans="3:15" x14ac:dyDescent="0.3">
      <c r="C275" s="3"/>
      <c r="D275" s="3"/>
      <c r="E275" s="196" t="s">
        <v>654</v>
      </c>
      <c r="F275" s="252"/>
      <c r="G275" s="253"/>
      <c r="H275" s="116">
        <v>0.10000000149011612</v>
      </c>
      <c r="J275" s="196" t="s">
        <v>416</v>
      </c>
      <c r="K275" s="197"/>
      <c r="L275" s="197"/>
      <c r="M275" s="198"/>
      <c r="N275" s="116">
        <v>3.9999999105930328E-2</v>
      </c>
      <c r="O275" s="440"/>
    </row>
    <row r="276" spans="3:15" x14ac:dyDescent="0.3">
      <c r="C276" s="3"/>
      <c r="D276" s="3"/>
      <c r="E276" s="196" t="s">
        <v>421</v>
      </c>
      <c r="F276" s="252"/>
      <c r="G276" s="253"/>
      <c r="H276" s="116">
        <v>0</v>
      </c>
      <c r="J276" s="196" t="s">
        <v>556</v>
      </c>
      <c r="K276" s="197"/>
      <c r="L276" s="197"/>
      <c r="M276" s="198"/>
      <c r="N276" s="116">
        <v>0</v>
      </c>
      <c r="O276" s="440"/>
    </row>
    <row r="277" spans="3:15" x14ac:dyDescent="0.3">
      <c r="C277" s="3"/>
      <c r="D277" s="3"/>
      <c r="E277" s="196" t="s">
        <v>105</v>
      </c>
      <c r="F277" s="252"/>
      <c r="G277" s="253"/>
      <c r="H277" s="116">
        <v>0</v>
      </c>
      <c r="J277" s="196" t="s">
        <v>557</v>
      </c>
      <c r="K277" s="197"/>
      <c r="L277" s="197"/>
      <c r="M277" s="198"/>
      <c r="N277" s="116">
        <v>0</v>
      </c>
      <c r="O277" s="440"/>
    </row>
    <row r="278" spans="3:15" x14ac:dyDescent="0.3">
      <c r="C278" s="3"/>
      <c r="D278" s="3"/>
      <c r="E278" s="196" t="s">
        <v>422</v>
      </c>
      <c r="F278" s="252"/>
      <c r="G278" s="253"/>
      <c r="H278" s="116">
        <v>0</v>
      </c>
      <c r="J278" s="196" t="s">
        <v>417</v>
      </c>
      <c r="K278" s="197"/>
      <c r="L278" s="197"/>
      <c r="M278" s="198"/>
      <c r="N278" s="116">
        <v>0</v>
      </c>
      <c r="O278" s="440"/>
    </row>
    <row r="279" spans="3:15" x14ac:dyDescent="0.3">
      <c r="C279" s="3"/>
      <c r="D279" s="3"/>
      <c r="E279" s="196" t="s">
        <v>423</v>
      </c>
      <c r="F279" s="252"/>
      <c r="G279" s="253"/>
      <c r="H279" s="116">
        <v>0.17000000178813934</v>
      </c>
      <c r="J279" s="196" t="s">
        <v>121</v>
      </c>
      <c r="K279" s="197"/>
      <c r="L279" s="197"/>
      <c r="M279" s="198"/>
      <c r="N279" s="116">
        <v>0</v>
      </c>
      <c r="O279" s="440"/>
    </row>
    <row r="280" spans="3:15" x14ac:dyDescent="0.3">
      <c r="C280" s="3"/>
      <c r="D280" s="3"/>
      <c r="E280" s="196" t="s">
        <v>113</v>
      </c>
      <c r="F280" s="252"/>
      <c r="G280" s="253"/>
      <c r="H280" s="116">
        <v>0.23000000417232513</v>
      </c>
      <c r="J280" s="196" t="s">
        <v>651</v>
      </c>
      <c r="K280" s="197"/>
      <c r="L280" s="197"/>
      <c r="M280" s="198"/>
      <c r="N280" s="116">
        <v>0.34000000357627869</v>
      </c>
      <c r="O280" s="440"/>
    </row>
    <row r="281" spans="3:15" x14ac:dyDescent="0.3">
      <c r="C281" s="3"/>
      <c r="D281" s="3"/>
      <c r="E281" s="196" t="s">
        <v>825</v>
      </c>
      <c r="F281" s="252"/>
      <c r="G281" s="253"/>
      <c r="H281" s="116">
        <v>0.11999999731779099</v>
      </c>
      <c r="J281" s="196" t="s">
        <v>208</v>
      </c>
      <c r="K281" s="197"/>
      <c r="L281" s="197"/>
      <c r="M281" s="198"/>
      <c r="N281" s="116">
        <v>0.30000001192092896</v>
      </c>
      <c r="O281" s="440"/>
    </row>
    <row r="282" spans="3:15" x14ac:dyDescent="0.3">
      <c r="C282" s="3"/>
      <c r="D282" s="3"/>
      <c r="E282" s="196" t="s">
        <v>119</v>
      </c>
      <c r="F282" s="252"/>
      <c r="G282" s="253"/>
      <c r="H282" s="116">
        <v>1.9999999552965164E-2</v>
      </c>
      <c r="J282" s="196" t="s">
        <v>558</v>
      </c>
      <c r="K282" s="197"/>
      <c r="L282" s="197"/>
      <c r="M282" s="198"/>
      <c r="N282" s="116">
        <v>0</v>
      </c>
      <c r="O282" s="440"/>
    </row>
    <row r="283" spans="3:15" x14ac:dyDescent="0.3">
      <c r="C283" s="3"/>
      <c r="D283" s="3"/>
      <c r="E283" s="196" t="s">
        <v>368</v>
      </c>
      <c r="F283" s="252"/>
      <c r="G283" s="253"/>
      <c r="H283" s="116">
        <v>3.9999999105930328E-2</v>
      </c>
      <c r="J283" s="196" t="s">
        <v>834</v>
      </c>
      <c r="K283" s="197"/>
      <c r="L283" s="197"/>
      <c r="M283" s="198"/>
      <c r="N283" s="116">
        <v>0</v>
      </c>
      <c r="O283" s="440"/>
    </row>
    <row r="284" spans="3:15" x14ac:dyDescent="0.3">
      <c r="C284" s="3"/>
      <c r="D284" s="3"/>
      <c r="E284" s="196" t="s">
        <v>424</v>
      </c>
      <c r="F284" s="252"/>
      <c r="G284" s="253"/>
      <c r="H284" s="116">
        <v>0</v>
      </c>
      <c r="J284" s="196" t="s">
        <v>418</v>
      </c>
      <c r="K284" s="197"/>
      <c r="L284" s="197"/>
      <c r="M284" s="198"/>
      <c r="N284" s="116">
        <v>0.31999999284744263</v>
      </c>
      <c r="O284" s="440"/>
    </row>
    <row r="285" spans="3:15" x14ac:dyDescent="0.3">
      <c r="C285" s="3"/>
      <c r="D285" s="3"/>
      <c r="E285" s="196" t="s">
        <v>425</v>
      </c>
      <c r="F285" s="252"/>
      <c r="G285" s="253"/>
      <c r="H285" s="116">
        <v>0</v>
      </c>
      <c r="J285" s="196" t="s">
        <v>559</v>
      </c>
      <c r="K285" s="197"/>
      <c r="L285" s="197"/>
      <c r="M285" s="198"/>
      <c r="N285" s="116">
        <v>0.34000000357627869</v>
      </c>
      <c r="O285" s="440"/>
    </row>
    <row r="286" spans="3:15" x14ac:dyDescent="0.3">
      <c r="C286" s="3"/>
      <c r="D286" s="3"/>
      <c r="E286" s="196" t="s">
        <v>426</v>
      </c>
      <c r="F286" s="252"/>
      <c r="G286" s="253"/>
      <c r="H286" s="116">
        <v>0.31000000238418579</v>
      </c>
      <c r="J286" s="196" t="s">
        <v>419</v>
      </c>
      <c r="K286" s="197"/>
      <c r="L286" s="197"/>
      <c r="M286" s="198"/>
      <c r="N286" s="116">
        <v>0</v>
      </c>
      <c r="O286" s="440"/>
    </row>
    <row r="287" spans="3:15" x14ac:dyDescent="0.3">
      <c r="C287" s="3"/>
      <c r="D287" s="3"/>
      <c r="E287" s="196" t="s">
        <v>122</v>
      </c>
      <c r="F287" s="252"/>
      <c r="G287" s="253"/>
      <c r="H287" s="116">
        <v>0</v>
      </c>
      <c r="J287" s="196" t="s">
        <v>560</v>
      </c>
      <c r="K287" s="197"/>
      <c r="L287" s="197"/>
      <c r="M287" s="198"/>
      <c r="N287" s="116">
        <v>0.36000001430511475</v>
      </c>
      <c r="O287" s="440"/>
    </row>
    <row r="288" spans="3:15" x14ac:dyDescent="0.3">
      <c r="C288" s="3"/>
      <c r="D288" s="3"/>
      <c r="E288" s="196" t="s">
        <v>427</v>
      </c>
      <c r="F288" s="252"/>
      <c r="G288" s="253"/>
      <c r="H288" s="116">
        <v>0</v>
      </c>
      <c r="J288" s="196" t="s">
        <v>420</v>
      </c>
      <c r="K288" s="197"/>
      <c r="L288" s="197"/>
      <c r="M288" s="198"/>
      <c r="N288" s="116">
        <v>0</v>
      </c>
      <c r="O288" s="440"/>
    </row>
    <row r="289" spans="3:15" x14ac:dyDescent="0.3">
      <c r="C289" s="3"/>
      <c r="D289" s="3"/>
      <c r="E289" s="196" t="s">
        <v>428</v>
      </c>
      <c r="F289" s="252"/>
      <c r="G289" s="253"/>
      <c r="H289" s="116">
        <v>0</v>
      </c>
      <c r="J289" s="196" t="s">
        <v>561</v>
      </c>
      <c r="K289" s="197"/>
      <c r="L289" s="197"/>
      <c r="M289" s="198"/>
      <c r="N289" s="116">
        <v>0.34000000357627869</v>
      </c>
      <c r="O289" s="440"/>
    </row>
    <row r="290" spans="3:15" x14ac:dyDescent="0.3">
      <c r="C290" s="3"/>
      <c r="D290" s="3"/>
      <c r="E290" s="196" t="s">
        <v>429</v>
      </c>
      <c r="F290" s="252"/>
      <c r="G290" s="253"/>
      <c r="H290" s="116">
        <v>5.000000074505806E-2</v>
      </c>
      <c r="J290" s="196" t="s">
        <v>114</v>
      </c>
      <c r="K290" s="197"/>
      <c r="L290" s="197"/>
      <c r="M290" s="198"/>
      <c r="N290" s="116">
        <v>0</v>
      </c>
      <c r="O290" s="440"/>
    </row>
    <row r="291" spans="3:15" x14ac:dyDescent="0.3">
      <c r="C291" s="3"/>
      <c r="D291" s="3"/>
      <c r="E291" s="196" t="s">
        <v>369</v>
      </c>
      <c r="F291" s="252"/>
      <c r="G291" s="253"/>
      <c r="H291" s="116">
        <v>0</v>
      </c>
      <c r="J291" s="196" t="s">
        <v>835</v>
      </c>
      <c r="K291" s="197"/>
      <c r="L291" s="197"/>
      <c r="M291" s="198"/>
      <c r="N291" s="116">
        <v>0</v>
      </c>
      <c r="O291" s="440"/>
    </row>
    <row r="292" spans="3:15" x14ac:dyDescent="0.3">
      <c r="C292" s="3"/>
      <c r="D292" s="3"/>
      <c r="E292" s="196" t="s">
        <v>370</v>
      </c>
      <c r="F292" s="252"/>
      <c r="G292" s="253"/>
      <c r="H292" s="116">
        <v>0</v>
      </c>
      <c r="J292" s="196" t="s">
        <v>562</v>
      </c>
      <c r="K292" s="197"/>
      <c r="L292" s="197"/>
      <c r="M292" s="198"/>
      <c r="N292" s="116">
        <v>0</v>
      </c>
      <c r="O292" s="440"/>
    </row>
    <row r="293" spans="3:15" x14ac:dyDescent="0.3">
      <c r="C293" s="3"/>
      <c r="D293" s="3"/>
      <c r="E293" s="196" t="s">
        <v>831</v>
      </c>
      <c r="F293" s="252"/>
      <c r="G293" s="253"/>
      <c r="H293" s="116">
        <v>0</v>
      </c>
      <c r="J293" s="196" t="s">
        <v>563</v>
      </c>
      <c r="K293" s="197"/>
      <c r="L293" s="197"/>
      <c r="M293" s="198"/>
      <c r="N293" s="116">
        <v>0.2800000011920929</v>
      </c>
      <c r="O293" s="440"/>
    </row>
    <row r="294" spans="3:15" x14ac:dyDescent="0.3">
      <c r="C294" s="3"/>
      <c r="D294" s="3"/>
      <c r="E294" s="196" t="s">
        <v>430</v>
      </c>
      <c r="F294" s="252"/>
      <c r="G294" s="253"/>
      <c r="H294" s="116">
        <v>0</v>
      </c>
      <c r="J294" s="196" t="s">
        <v>564</v>
      </c>
      <c r="K294" s="197"/>
      <c r="L294" s="197"/>
      <c r="M294" s="198"/>
      <c r="N294" s="116">
        <v>0</v>
      </c>
      <c r="O294" s="440"/>
    </row>
    <row r="295" spans="3:15" x14ac:dyDescent="0.3">
      <c r="C295" s="3"/>
      <c r="D295" s="3"/>
      <c r="E295" s="196" t="s">
        <v>123</v>
      </c>
      <c r="F295" s="254"/>
      <c r="G295" s="255"/>
      <c r="H295" s="116">
        <v>0</v>
      </c>
      <c r="J295" s="196" t="s">
        <v>106</v>
      </c>
      <c r="K295" s="197"/>
      <c r="L295" s="197"/>
      <c r="M295" s="198"/>
      <c r="N295" s="116">
        <v>0.28999999165534973</v>
      </c>
      <c r="O295" s="440"/>
    </row>
    <row r="296" spans="3:15" x14ac:dyDescent="0.3">
      <c r="C296" s="3"/>
      <c r="D296" s="3"/>
      <c r="E296" s="160" t="s">
        <v>393</v>
      </c>
      <c r="J296" s="196" t="s">
        <v>830</v>
      </c>
      <c r="K296" s="197"/>
      <c r="L296" s="197"/>
      <c r="M296" s="198"/>
      <c r="N296" s="116">
        <v>0</v>
      </c>
      <c r="O296" s="440"/>
    </row>
    <row r="297" spans="3:15" x14ac:dyDescent="0.3">
      <c r="C297" s="3"/>
      <c r="D297" s="3"/>
      <c r="J297" s="196" t="s">
        <v>565</v>
      </c>
      <c r="K297" s="197"/>
      <c r="L297" s="197"/>
      <c r="M297" s="198"/>
      <c r="N297" s="116">
        <v>0</v>
      </c>
      <c r="O297" s="440"/>
    </row>
    <row r="298" spans="3:15" x14ac:dyDescent="0.3">
      <c r="C298" s="3"/>
      <c r="D298" s="3"/>
      <c r="J298" s="196" t="s">
        <v>566</v>
      </c>
      <c r="K298" s="197"/>
      <c r="L298" s="197"/>
      <c r="M298" s="198"/>
      <c r="N298" s="116">
        <v>0.36000001430511475</v>
      </c>
      <c r="O298" s="440"/>
    </row>
    <row r="299" spans="3:15" x14ac:dyDescent="0.3">
      <c r="C299" s="3"/>
      <c r="D299" s="3"/>
      <c r="J299" s="196" t="s">
        <v>567</v>
      </c>
      <c r="K299" s="197"/>
      <c r="L299" s="197"/>
      <c r="M299" s="198"/>
      <c r="N299" s="116">
        <v>0</v>
      </c>
      <c r="O299" s="440"/>
    </row>
    <row r="300" spans="3:15" x14ac:dyDescent="0.3">
      <c r="C300" s="3"/>
      <c r="D300" s="3"/>
      <c r="J300" s="196" t="s">
        <v>568</v>
      </c>
      <c r="K300" s="197"/>
      <c r="L300" s="197"/>
      <c r="M300" s="198"/>
      <c r="N300" s="116">
        <v>0.34000000357627869</v>
      </c>
      <c r="O300" s="440"/>
    </row>
    <row r="301" spans="3:15" x14ac:dyDescent="0.3">
      <c r="C301" s="3"/>
      <c r="D301" s="3"/>
      <c r="J301" s="196" t="s">
        <v>110</v>
      </c>
      <c r="K301" s="197"/>
      <c r="L301" s="197"/>
      <c r="M301" s="198"/>
      <c r="N301" s="116">
        <v>0.28999999165534973</v>
      </c>
      <c r="O301" s="440"/>
    </row>
    <row r="302" spans="3:15" x14ac:dyDescent="0.3">
      <c r="C302" s="3"/>
      <c r="D302" s="3"/>
      <c r="J302" s="196" t="s">
        <v>111</v>
      </c>
      <c r="K302" s="197"/>
      <c r="L302" s="197"/>
      <c r="M302" s="198"/>
      <c r="N302" s="116">
        <v>0.28999999165534973</v>
      </c>
      <c r="O302" s="440"/>
    </row>
    <row r="303" spans="3:15" x14ac:dyDescent="0.3">
      <c r="C303" s="3"/>
      <c r="D303" s="3"/>
      <c r="J303" s="196" t="s">
        <v>569</v>
      </c>
      <c r="K303" s="197"/>
      <c r="L303" s="197"/>
      <c r="M303" s="198"/>
      <c r="N303" s="116">
        <v>0</v>
      </c>
      <c r="O303" s="440"/>
    </row>
    <row r="304" spans="3:15" x14ac:dyDescent="0.3">
      <c r="C304" s="3"/>
      <c r="D304" s="3"/>
      <c r="J304" s="196" t="s">
        <v>117</v>
      </c>
      <c r="K304" s="197"/>
      <c r="L304" s="197"/>
      <c r="M304" s="198"/>
      <c r="N304" s="116">
        <v>0</v>
      </c>
      <c r="O304" s="440"/>
    </row>
    <row r="305" spans="3:15" x14ac:dyDescent="0.3">
      <c r="C305" s="3"/>
      <c r="D305" s="3"/>
      <c r="J305" s="196" t="s">
        <v>118</v>
      </c>
      <c r="K305" s="197"/>
      <c r="L305" s="197"/>
      <c r="M305" s="198"/>
      <c r="N305" s="116">
        <v>0</v>
      </c>
      <c r="O305" s="440"/>
    </row>
    <row r="306" spans="3:15" x14ac:dyDescent="0.3">
      <c r="C306" s="3"/>
      <c r="D306" s="3"/>
      <c r="J306" s="196" t="s">
        <v>570</v>
      </c>
      <c r="K306" s="197"/>
      <c r="L306" s="197"/>
      <c r="M306" s="198"/>
      <c r="N306" s="116">
        <v>7.0000000298023224E-2</v>
      </c>
      <c r="O306" s="440"/>
    </row>
    <row r="307" spans="3:15" x14ac:dyDescent="0.3">
      <c r="C307" s="3"/>
      <c r="D307" s="3"/>
      <c r="J307" s="196" t="s">
        <v>571</v>
      </c>
      <c r="K307" s="197"/>
      <c r="L307" s="197"/>
      <c r="M307" s="198"/>
      <c r="N307" s="116">
        <v>0.31999999284744263</v>
      </c>
      <c r="O307" s="440"/>
    </row>
    <row r="308" spans="3:15" x14ac:dyDescent="0.3">
      <c r="C308" s="3"/>
      <c r="D308" s="3"/>
      <c r="J308" s="196" t="s">
        <v>836</v>
      </c>
      <c r="K308" s="197"/>
      <c r="L308" s="197"/>
      <c r="M308" s="198"/>
      <c r="N308" s="116">
        <v>0</v>
      </c>
      <c r="O308" s="440"/>
    </row>
    <row r="309" spans="3:15" x14ac:dyDescent="0.3">
      <c r="C309" s="3"/>
      <c r="D309" s="3"/>
      <c r="J309" s="196" t="s">
        <v>210</v>
      </c>
      <c r="K309" s="197"/>
      <c r="L309" s="197"/>
      <c r="M309" s="198"/>
      <c r="N309" s="116">
        <v>0</v>
      </c>
      <c r="O309" s="440"/>
    </row>
    <row r="310" spans="3:15" x14ac:dyDescent="0.3">
      <c r="C310" s="3"/>
      <c r="D310" s="3"/>
      <c r="J310" s="196" t="s">
        <v>572</v>
      </c>
      <c r="K310" s="197"/>
      <c r="L310" s="197"/>
      <c r="M310" s="198"/>
      <c r="N310" s="116">
        <v>0</v>
      </c>
      <c r="O310" s="440"/>
    </row>
    <row r="311" spans="3:15" x14ac:dyDescent="0.3">
      <c r="C311" s="3"/>
      <c r="D311" s="3"/>
      <c r="J311" s="196" t="s">
        <v>120</v>
      </c>
      <c r="K311" s="197"/>
      <c r="L311" s="197"/>
      <c r="M311" s="198"/>
      <c r="N311" s="116">
        <v>0</v>
      </c>
      <c r="O311" s="440"/>
    </row>
    <row r="312" spans="3:15" x14ac:dyDescent="0.3">
      <c r="C312" s="3"/>
      <c r="D312" s="3"/>
      <c r="J312" s="196" t="s">
        <v>367</v>
      </c>
      <c r="K312" s="197"/>
      <c r="L312" s="197"/>
      <c r="M312" s="198"/>
      <c r="N312" s="116">
        <v>0.15000000596046448</v>
      </c>
      <c r="O312" s="440"/>
    </row>
    <row r="313" spans="3:15" x14ac:dyDescent="0.3">
      <c r="C313" s="3"/>
      <c r="D313" s="3"/>
      <c r="J313" s="196" t="s">
        <v>654</v>
      </c>
      <c r="K313" s="197"/>
      <c r="L313" s="197"/>
      <c r="M313" s="198"/>
      <c r="N313" s="116">
        <v>0.10999999940395355</v>
      </c>
      <c r="O313" s="440"/>
    </row>
    <row r="314" spans="3:15" x14ac:dyDescent="0.3">
      <c r="C314" s="3"/>
      <c r="D314" s="3"/>
      <c r="J314" s="196" t="s">
        <v>421</v>
      </c>
      <c r="K314" s="197"/>
      <c r="L314" s="197"/>
      <c r="M314" s="198"/>
      <c r="N314" s="116">
        <v>0</v>
      </c>
      <c r="O314" s="440"/>
    </row>
    <row r="315" spans="3:15" x14ac:dyDescent="0.3">
      <c r="C315" s="3"/>
      <c r="D315" s="3"/>
      <c r="J315" s="196" t="s">
        <v>641</v>
      </c>
      <c r="K315" s="197"/>
      <c r="L315" s="197"/>
      <c r="M315" s="198"/>
      <c r="N315" s="116">
        <v>0.36000001430511475</v>
      </c>
      <c r="O315" s="440"/>
    </row>
    <row r="316" spans="3:15" x14ac:dyDescent="0.3">
      <c r="C316" s="3"/>
      <c r="D316" s="3"/>
      <c r="J316" s="196" t="s">
        <v>105</v>
      </c>
      <c r="K316" s="197"/>
      <c r="L316" s="197"/>
      <c r="M316" s="198"/>
      <c r="N316" s="116">
        <v>0</v>
      </c>
      <c r="O316" s="440"/>
    </row>
    <row r="317" spans="3:15" x14ac:dyDescent="0.3">
      <c r="C317" s="3"/>
      <c r="D317" s="3"/>
      <c r="J317" s="196" t="s">
        <v>573</v>
      </c>
      <c r="K317" s="197"/>
      <c r="L317" s="197"/>
      <c r="M317" s="198"/>
      <c r="N317" s="116">
        <v>0.28999999165534973</v>
      </c>
      <c r="O317" s="440"/>
    </row>
    <row r="318" spans="3:15" x14ac:dyDescent="0.3">
      <c r="C318" s="3"/>
      <c r="D318" s="3"/>
      <c r="J318" s="196" t="s">
        <v>574</v>
      </c>
      <c r="K318" s="197"/>
      <c r="L318" s="197"/>
      <c r="M318" s="198"/>
      <c r="N318" s="116">
        <v>0</v>
      </c>
      <c r="O318" s="440"/>
    </row>
    <row r="319" spans="3:15" x14ac:dyDescent="0.3">
      <c r="C319" s="3"/>
      <c r="D319" s="3"/>
      <c r="J319" s="196" t="s">
        <v>825</v>
      </c>
      <c r="K319" s="197"/>
      <c r="L319" s="197"/>
      <c r="M319" s="198"/>
      <c r="N319" s="116">
        <v>1.9999999552965164E-2</v>
      </c>
      <c r="O319" s="440"/>
    </row>
    <row r="320" spans="3:15" x14ac:dyDescent="0.3">
      <c r="C320" s="3"/>
      <c r="D320" s="3"/>
      <c r="J320" s="196" t="s">
        <v>119</v>
      </c>
      <c r="K320" s="197"/>
      <c r="L320" s="197"/>
      <c r="M320" s="198"/>
      <c r="N320" s="116">
        <v>0</v>
      </c>
      <c r="O320" s="440"/>
    </row>
    <row r="321" spans="3:15" x14ac:dyDescent="0.3">
      <c r="C321" s="3"/>
      <c r="D321" s="3"/>
      <c r="J321" s="196" t="s">
        <v>575</v>
      </c>
      <c r="K321" s="197"/>
      <c r="L321" s="197"/>
      <c r="M321" s="198"/>
      <c r="N321" s="116">
        <v>0.27000001072883606</v>
      </c>
      <c r="O321" s="440"/>
    </row>
    <row r="322" spans="3:15" x14ac:dyDescent="0.3">
      <c r="C322" s="3"/>
      <c r="D322" s="3"/>
      <c r="J322" s="196" t="s">
        <v>576</v>
      </c>
      <c r="K322" s="197"/>
      <c r="L322" s="197"/>
      <c r="M322" s="198"/>
      <c r="N322" s="116">
        <v>0</v>
      </c>
      <c r="O322" s="440"/>
    </row>
    <row r="323" spans="3:15" x14ac:dyDescent="0.3">
      <c r="C323" s="3"/>
      <c r="D323" s="3"/>
      <c r="J323" s="196" t="s">
        <v>577</v>
      </c>
      <c r="K323" s="197"/>
      <c r="L323" s="197"/>
      <c r="M323" s="198"/>
      <c r="N323" s="116">
        <v>0</v>
      </c>
      <c r="O323" s="440"/>
    </row>
    <row r="324" spans="3:15" x14ac:dyDescent="0.3">
      <c r="C324" s="3"/>
      <c r="D324" s="3"/>
      <c r="J324" s="196" t="s">
        <v>578</v>
      </c>
      <c r="K324" s="197"/>
      <c r="L324" s="197"/>
      <c r="M324" s="198"/>
      <c r="N324" s="116">
        <v>0</v>
      </c>
      <c r="O324" s="440"/>
    </row>
    <row r="325" spans="3:15" x14ac:dyDescent="0.3">
      <c r="C325" s="3"/>
      <c r="D325" s="3"/>
      <c r="J325" s="196" t="s">
        <v>579</v>
      </c>
      <c r="K325" s="197"/>
      <c r="L325" s="197"/>
      <c r="M325" s="198"/>
      <c r="N325" s="116">
        <v>0</v>
      </c>
      <c r="O325" s="440"/>
    </row>
    <row r="326" spans="3:15" x14ac:dyDescent="0.3">
      <c r="C326" s="3"/>
      <c r="D326" s="3"/>
      <c r="J326" s="196" t="s">
        <v>580</v>
      </c>
      <c r="K326" s="197"/>
      <c r="L326" s="197"/>
      <c r="M326" s="198"/>
      <c r="N326" s="116">
        <v>0</v>
      </c>
      <c r="O326" s="440"/>
    </row>
    <row r="327" spans="3:15" x14ac:dyDescent="0.3">
      <c r="C327" s="3"/>
      <c r="D327" s="3"/>
      <c r="J327" s="196" t="s">
        <v>657</v>
      </c>
      <c r="K327" s="197"/>
      <c r="L327" s="197"/>
      <c r="M327" s="198"/>
      <c r="N327" s="116">
        <v>0.25999999046325684</v>
      </c>
      <c r="O327" s="440"/>
    </row>
    <row r="328" spans="3:15" x14ac:dyDescent="0.3">
      <c r="C328" s="3"/>
      <c r="D328" s="3"/>
      <c r="J328" s="196" t="s">
        <v>581</v>
      </c>
      <c r="K328" s="197"/>
      <c r="L328" s="197"/>
      <c r="M328" s="198"/>
      <c r="N328" s="116">
        <v>0</v>
      </c>
      <c r="O328" s="440"/>
    </row>
    <row r="329" spans="3:15" x14ac:dyDescent="0.3">
      <c r="C329" s="3"/>
      <c r="D329" s="3"/>
      <c r="J329" s="196" t="s">
        <v>424</v>
      </c>
      <c r="K329" s="197"/>
      <c r="L329" s="197"/>
      <c r="M329" s="198"/>
      <c r="N329" s="116">
        <v>0</v>
      </c>
      <c r="O329" s="440"/>
    </row>
    <row r="330" spans="3:15" x14ac:dyDescent="0.3">
      <c r="C330" s="3"/>
      <c r="D330" s="3"/>
      <c r="J330" s="196" t="s">
        <v>582</v>
      </c>
      <c r="K330" s="197"/>
      <c r="L330" s="197"/>
      <c r="M330" s="198"/>
      <c r="N330" s="116">
        <v>0</v>
      </c>
      <c r="O330" s="440"/>
    </row>
    <row r="331" spans="3:15" x14ac:dyDescent="0.3">
      <c r="C331" s="3"/>
      <c r="D331" s="3"/>
      <c r="J331" s="196" t="s">
        <v>425</v>
      </c>
      <c r="K331" s="197"/>
      <c r="L331" s="197"/>
      <c r="M331" s="198"/>
      <c r="N331" s="116">
        <v>0</v>
      </c>
      <c r="O331" s="440"/>
    </row>
    <row r="332" spans="3:15" x14ac:dyDescent="0.3">
      <c r="C332" s="3"/>
      <c r="D332" s="3"/>
      <c r="J332" s="196" t="s">
        <v>837</v>
      </c>
      <c r="K332" s="197"/>
      <c r="L332" s="197"/>
      <c r="M332" s="198"/>
      <c r="N332" s="116">
        <v>7.0000000298023224E-2</v>
      </c>
      <c r="O332" s="440"/>
    </row>
    <row r="333" spans="3:15" x14ac:dyDescent="0.3">
      <c r="C333" s="3"/>
      <c r="D333" s="3"/>
      <c r="J333" s="196" t="s">
        <v>583</v>
      </c>
      <c r="K333" s="197"/>
      <c r="L333" s="197"/>
      <c r="M333" s="198"/>
      <c r="N333" s="116">
        <v>0</v>
      </c>
      <c r="O333" s="440"/>
    </row>
    <row r="334" spans="3:15" x14ac:dyDescent="0.3">
      <c r="C334" s="3"/>
      <c r="D334" s="3"/>
      <c r="J334" s="196" t="s">
        <v>426</v>
      </c>
      <c r="K334" s="197"/>
      <c r="L334" s="197"/>
      <c r="M334" s="198"/>
      <c r="N334" s="116">
        <v>0.30000001192092896</v>
      </c>
      <c r="O334" s="440"/>
    </row>
    <row r="335" spans="3:15" x14ac:dyDescent="0.3">
      <c r="C335" s="3"/>
      <c r="D335" s="3"/>
      <c r="J335" s="196" t="s">
        <v>122</v>
      </c>
      <c r="K335" s="197"/>
      <c r="L335" s="197"/>
      <c r="M335" s="198"/>
      <c r="N335" s="116">
        <v>0</v>
      </c>
      <c r="O335" s="440"/>
    </row>
    <row r="336" spans="3:15" x14ac:dyDescent="0.3">
      <c r="C336" s="3"/>
      <c r="D336" s="3"/>
      <c r="J336" s="196" t="s">
        <v>427</v>
      </c>
      <c r="K336" s="197"/>
      <c r="L336" s="197"/>
      <c r="M336" s="198"/>
      <c r="N336" s="116">
        <v>0</v>
      </c>
      <c r="O336" s="440"/>
    </row>
    <row r="337" spans="3:15" x14ac:dyDescent="0.3">
      <c r="C337" s="3"/>
      <c r="D337" s="3"/>
      <c r="J337" s="196" t="s">
        <v>584</v>
      </c>
      <c r="K337" s="197"/>
      <c r="L337" s="197"/>
      <c r="M337" s="198"/>
      <c r="N337" s="116">
        <v>0.31000000238418579</v>
      </c>
      <c r="O337" s="440"/>
    </row>
    <row r="338" spans="3:15" x14ac:dyDescent="0.3">
      <c r="C338" s="3"/>
      <c r="D338" s="3"/>
      <c r="J338" s="196" t="s">
        <v>428</v>
      </c>
      <c r="K338" s="197"/>
      <c r="L338" s="197"/>
      <c r="M338" s="198"/>
      <c r="N338" s="116">
        <v>0</v>
      </c>
      <c r="O338" s="440"/>
    </row>
    <row r="339" spans="3:15" x14ac:dyDescent="0.3">
      <c r="C339" s="3"/>
      <c r="D339" s="3"/>
      <c r="J339" s="196" t="s">
        <v>429</v>
      </c>
      <c r="K339" s="197"/>
      <c r="L339" s="197"/>
      <c r="M339" s="198"/>
      <c r="N339" s="116">
        <v>0</v>
      </c>
      <c r="O339" s="440"/>
    </row>
    <row r="340" spans="3:15" x14ac:dyDescent="0.3">
      <c r="C340" s="3"/>
      <c r="D340" s="3"/>
      <c r="J340" s="196" t="s">
        <v>369</v>
      </c>
      <c r="K340" s="197"/>
      <c r="L340" s="197"/>
      <c r="M340" s="198"/>
      <c r="N340" s="116">
        <v>0</v>
      </c>
      <c r="O340" s="440"/>
    </row>
    <row r="341" spans="3:15" x14ac:dyDescent="0.3">
      <c r="C341" s="3"/>
      <c r="D341" s="3"/>
      <c r="J341" s="196" t="s">
        <v>585</v>
      </c>
      <c r="K341" s="197"/>
      <c r="L341" s="197"/>
      <c r="M341" s="198"/>
      <c r="N341" s="116">
        <v>0</v>
      </c>
      <c r="O341" s="440"/>
    </row>
    <row r="342" spans="3:15" x14ac:dyDescent="0.3">
      <c r="C342" s="3"/>
      <c r="D342" s="3"/>
      <c r="J342" s="196" t="s">
        <v>586</v>
      </c>
      <c r="K342" s="197"/>
      <c r="L342" s="197"/>
      <c r="M342" s="198"/>
      <c r="N342" s="116">
        <v>0</v>
      </c>
      <c r="O342" s="440"/>
    </row>
    <row r="343" spans="3:15" x14ac:dyDescent="0.3">
      <c r="C343" s="3"/>
      <c r="D343" s="3"/>
      <c r="J343" s="196" t="s">
        <v>370</v>
      </c>
      <c r="K343" s="197"/>
      <c r="L343" s="197"/>
      <c r="M343" s="198"/>
      <c r="N343" s="116">
        <v>0</v>
      </c>
      <c r="O343" s="440"/>
    </row>
    <row r="344" spans="3:15" x14ac:dyDescent="0.3">
      <c r="C344" s="3"/>
      <c r="D344" s="3"/>
      <c r="J344" s="196" t="s">
        <v>587</v>
      </c>
      <c r="K344" s="197"/>
      <c r="L344" s="197"/>
      <c r="M344" s="198"/>
      <c r="N344" s="116">
        <v>0.2800000011920929</v>
      </c>
      <c r="O344" s="440"/>
    </row>
    <row r="345" spans="3:15" x14ac:dyDescent="0.3">
      <c r="C345" s="3"/>
      <c r="D345" s="3"/>
      <c r="J345" s="196" t="s">
        <v>588</v>
      </c>
      <c r="K345" s="197"/>
      <c r="L345" s="197"/>
      <c r="M345" s="198"/>
      <c r="N345" s="116">
        <v>0.25999999046325684</v>
      </c>
      <c r="O345" s="440"/>
    </row>
    <row r="346" spans="3:15" x14ac:dyDescent="0.3">
      <c r="C346" s="3"/>
      <c r="D346" s="3"/>
      <c r="J346" s="196" t="s">
        <v>430</v>
      </c>
      <c r="K346" s="197"/>
      <c r="L346" s="197"/>
      <c r="M346" s="198"/>
      <c r="N346" s="116">
        <v>0</v>
      </c>
      <c r="O346" s="440"/>
    </row>
    <row r="347" spans="3:15" x14ac:dyDescent="0.3">
      <c r="C347" s="3"/>
      <c r="D347" s="3"/>
      <c r="J347" s="196" t="s">
        <v>589</v>
      </c>
      <c r="K347" s="197"/>
      <c r="L347" s="197"/>
      <c r="M347" s="198"/>
      <c r="N347" s="116">
        <v>0</v>
      </c>
      <c r="O347" s="440"/>
    </row>
    <row r="348" spans="3:15" x14ac:dyDescent="0.3">
      <c r="C348" s="3"/>
      <c r="D348" s="3"/>
      <c r="J348" s="196" t="s">
        <v>123</v>
      </c>
      <c r="K348" s="197"/>
      <c r="L348" s="197"/>
      <c r="M348" s="198"/>
      <c r="N348" s="116">
        <v>0</v>
      </c>
      <c r="O348" s="440"/>
    </row>
    <row r="349" spans="3:15" x14ac:dyDescent="0.3">
      <c r="C349" s="3"/>
      <c r="D349" s="3"/>
      <c r="J349" s="160" t="s">
        <v>529</v>
      </c>
      <c r="K349" s="440"/>
      <c r="L349" s="440"/>
      <c r="M349" s="440"/>
      <c r="N349" s="440"/>
      <c r="O349" s="440"/>
    </row>
    <row r="350" spans="3:15" ht="28.5" customHeight="1" x14ac:dyDescent="0.3">
      <c r="C350" s="3"/>
      <c r="D350" s="3"/>
      <c r="E350" s="779">
        <v>2017</v>
      </c>
      <c r="F350" s="779"/>
      <c r="H350" s="250"/>
      <c r="J350" s="784">
        <v>2018</v>
      </c>
      <c r="K350" s="784"/>
      <c r="L350" s="440"/>
      <c r="M350" s="441"/>
      <c r="N350" s="440"/>
      <c r="O350" s="440"/>
    </row>
    <row r="351" spans="3:15" x14ac:dyDescent="0.3">
      <c r="C351" s="3"/>
      <c r="D351" s="3"/>
      <c r="E351" s="337" t="s">
        <v>616</v>
      </c>
      <c r="F351" s="338"/>
      <c r="J351" s="337" t="s">
        <v>700</v>
      </c>
      <c r="K351" s="338"/>
      <c r="L351" s="440"/>
      <c r="M351" s="440"/>
      <c r="N351" s="440"/>
      <c r="O351" s="440"/>
    </row>
    <row r="352" spans="3:15" ht="18" x14ac:dyDescent="0.3">
      <c r="E352" s="167">
        <v>0.43</v>
      </c>
      <c r="F352" s="168" t="s">
        <v>309</v>
      </c>
      <c r="J352" s="167">
        <v>0.41</v>
      </c>
      <c r="K352" s="168" t="s">
        <v>309</v>
      </c>
      <c r="L352" s="440"/>
      <c r="M352" s="440"/>
      <c r="N352" s="440"/>
    </row>
    <row r="353" spans="5:14" ht="6.75" customHeight="1" x14ac:dyDescent="0.3">
      <c r="J353" s="442"/>
      <c r="K353" s="440"/>
      <c r="L353" s="440"/>
      <c r="M353" s="440"/>
      <c r="N353" s="440"/>
    </row>
    <row r="354" spans="5:14" ht="39" x14ac:dyDescent="0.3">
      <c r="E354" s="788" t="s">
        <v>101</v>
      </c>
      <c r="F354" s="788"/>
      <c r="G354" s="788"/>
      <c r="H354" s="201" t="s">
        <v>617</v>
      </c>
      <c r="J354" s="773" t="s">
        <v>101</v>
      </c>
      <c r="K354" s="774"/>
      <c r="L354" s="774"/>
      <c r="M354" s="775"/>
      <c r="N354" s="201" t="s">
        <v>701</v>
      </c>
    </row>
    <row r="355" spans="5:14" x14ac:dyDescent="0.3">
      <c r="E355" s="458" t="s">
        <v>640</v>
      </c>
      <c r="F355" s="459"/>
      <c r="G355" s="253"/>
      <c r="H355" s="116">
        <v>0.34000000357627869</v>
      </c>
      <c r="J355" s="470" t="s">
        <v>702</v>
      </c>
      <c r="K355" s="471"/>
      <c r="L355" s="471"/>
      <c r="M355" s="472"/>
      <c r="N355" s="116">
        <v>0</v>
      </c>
    </row>
    <row r="356" spans="5:14" x14ac:dyDescent="0.3">
      <c r="E356" s="458" t="s">
        <v>116</v>
      </c>
      <c r="F356" s="459"/>
      <c r="G356" s="253"/>
      <c r="H356" s="116">
        <v>0</v>
      </c>
      <c r="J356" s="470" t="s">
        <v>116</v>
      </c>
      <c r="K356" s="471"/>
      <c r="L356" s="471"/>
      <c r="M356" s="472"/>
      <c r="N356" s="116">
        <v>0</v>
      </c>
    </row>
    <row r="357" spans="5:14" x14ac:dyDescent="0.3">
      <c r="E357" s="458" t="s">
        <v>530</v>
      </c>
      <c r="F357" s="459"/>
      <c r="G357" s="253"/>
      <c r="H357" s="116">
        <v>7.0000000298023224E-2</v>
      </c>
      <c r="J357" s="470" t="s">
        <v>530</v>
      </c>
      <c r="K357" s="471"/>
      <c r="L357" s="471"/>
      <c r="M357" s="472"/>
      <c r="N357" s="116">
        <v>0</v>
      </c>
    </row>
    <row r="358" spans="5:14" x14ac:dyDescent="0.3">
      <c r="E358" s="458" t="s">
        <v>643</v>
      </c>
      <c r="F358" s="459"/>
      <c r="G358" s="253"/>
      <c r="H358" s="116">
        <v>0.43000000715255737</v>
      </c>
      <c r="J358" s="470" t="s">
        <v>643</v>
      </c>
      <c r="K358" s="471"/>
      <c r="L358" s="471"/>
      <c r="M358" s="472"/>
      <c r="N358" s="116">
        <v>0.40999999642372131</v>
      </c>
    </row>
    <row r="359" spans="5:14" x14ac:dyDescent="0.3">
      <c r="E359" s="458" t="s">
        <v>531</v>
      </c>
      <c r="F359" s="459"/>
      <c r="G359" s="253"/>
      <c r="H359" s="116">
        <v>0.38999998569488525</v>
      </c>
      <c r="J359" s="470" t="s">
        <v>531</v>
      </c>
      <c r="K359" s="471"/>
      <c r="L359" s="471"/>
      <c r="M359" s="472"/>
      <c r="N359" s="116">
        <v>0.31000000238418579</v>
      </c>
    </row>
    <row r="360" spans="5:14" x14ac:dyDescent="0.3">
      <c r="E360" s="458" t="s">
        <v>360</v>
      </c>
      <c r="F360" s="459"/>
      <c r="G360" s="253"/>
      <c r="H360" s="116">
        <v>0.41999998688697815</v>
      </c>
      <c r="J360" s="470" t="s">
        <v>838</v>
      </c>
      <c r="K360" s="471"/>
      <c r="L360" s="471"/>
      <c r="M360" s="472"/>
      <c r="N360" s="116">
        <v>0.34999999403953552</v>
      </c>
    </row>
    <row r="361" spans="5:14" x14ac:dyDescent="0.3">
      <c r="E361" s="458" t="s">
        <v>532</v>
      </c>
      <c r="F361" s="459"/>
      <c r="G361" s="253"/>
      <c r="H361" s="116">
        <v>0</v>
      </c>
      <c r="J361" s="470" t="s">
        <v>360</v>
      </c>
      <c r="K361" s="471"/>
      <c r="L361" s="471"/>
      <c r="M361" s="472"/>
      <c r="N361" s="116">
        <v>0.36000001430511475</v>
      </c>
    </row>
    <row r="362" spans="5:14" x14ac:dyDescent="0.3">
      <c r="E362" s="458" t="s">
        <v>644</v>
      </c>
      <c r="F362" s="459"/>
      <c r="G362" s="253"/>
      <c r="H362" s="116">
        <v>0.31999999284744263</v>
      </c>
      <c r="J362" s="470" t="s">
        <v>532</v>
      </c>
      <c r="K362" s="471"/>
      <c r="L362" s="471"/>
      <c r="M362" s="472"/>
      <c r="N362" s="116">
        <v>0</v>
      </c>
    </row>
    <row r="363" spans="5:14" x14ac:dyDescent="0.3">
      <c r="E363" s="458" t="s">
        <v>404</v>
      </c>
      <c r="F363" s="459"/>
      <c r="G363" s="253"/>
      <c r="H363" s="116">
        <v>0.41999998688697815</v>
      </c>
      <c r="J363" s="470" t="s">
        <v>703</v>
      </c>
      <c r="K363" s="471"/>
      <c r="L363" s="471"/>
      <c r="M363" s="472"/>
      <c r="N363" s="116">
        <v>0.40999999642372131</v>
      </c>
    </row>
    <row r="364" spans="5:14" x14ac:dyDescent="0.3">
      <c r="E364" s="458" t="s">
        <v>108</v>
      </c>
      <c r="F364" s="459"/>
      <c r="G364" s="253"/>
      <c r="H364" s="116">
        <v>5.9999998658895493E-2</v>
      </c>
      <c r="J364" s="470" t="s">
        <v>644</v>
      </c>
      <c r="K364" s="471"/>
      <c r="L364" s="471"/>
      <c r="M364" s="472"/>
      <c r="N364" s="116">
        <v>0.30000001192092896</v>
      </c>
    </row>
    <row r="365" spans="5:14" x14ac:dyDescent="0.3">
      <c r="E365" s="458" t="s">
        <v>405</v>
      </c>
      <c r="F365" s="459"/>
      <c r="G365" s="253"/>
      <c r="H365" s="116">
        <v>1.9999999552965164E-2</v>
      </c>
      <c r="J365" s="470" t="s">
        <v>404</v>
      </c>
      <c r="K365" s="471"/>
      <c r="L365" s="471"/>
      <c r="M365" s="472"/>
      <c r="N365" s="116">
        <v>0.40000000596046448</v>
      </c>
    </row>
    <row r="366" spans="5:14" x14ac:dyDescent="0.3">
      <c r="E366" s="458" t="s">
        <v>626</v>
      </c>
      <c r="F366" s="459"/>
      <c r="G366" s="253"/>
      <c r="H366" s="116">
        <v>0</v>
      </c>
      <c r="J366" s="470" t="s">
        <v>704</v>
      </c>
      <c r="K366" s="471"/>
      <c r="L366" s="471"/>
      <c r="M366" s="472"/>
      <c r="N366" s="116">
        <v>0</v>
      </c>
    </row>
    <row r="367" spans="5:14" x14ac:dyDescent="0.3">
      <c r="E367" s="458" t="s">
        <v>533</v>
      </c>
      <c r="F367" s="459"/>
      <c r="G367" s="253"/>
      <c r="H367" s="116">
        <v>0</v>
      </c>
      <c r="J367" s="470" t="s">
        <v>108</v>
      </c>
      <c r="K367" s="471"/>
      <c r="L367" s="471"/>
      <c r="M367" s="472"/>
      <c r="N367" s="116">
        <v>0.11999999731779099</v>
      </c>
    </row>
    <row r="368" spans="5:14" x14ac:dyDescent="0.3">
      <c r="E368" s="458" t="s">
        <v>642</v>
      </c>
      <c r="F368" s="459"/>
      <c r="G368" s="253"/>
      <c r="H368" s="116">
        <v>0</v>
      </c>
      <c r="J368" s="470" t="s">
        <v>405</v>
      </c>
      <c r="K368" s="471"/>
      <c r="L368" s="471"/>
      <c r="M368" s="472"/>
      <c r="N368" s="116">
        <v>0.34999999403953552</v>
      </c>
    </row>
    <row r="369" spans="5:14" x14ac:dyDescent="0.3">
      <c r="E369" s="458" t="s">
        <v>406</v>
      </c>
      <c r="F369" s="459"/>
      <c r="G369" s="253"/>
      <c r="H369" s="116">
        <v>0.40999999642372131</v>
      </c>
      <c r="J369" s="470" t="s">
        <v>533</v>
      </c>
      <c r="K369" s="471"/>
      <c r="L369" s="471"/>
      <c r="M369" s="472"/>
      <c r="N369" s="116">
        <v>0</v>
      </c>
    </row>
    <row r="370" spans="5:14" x14ac:dyDescent="0.3">
      <c r="E370" s="458" t="s">
        <v>361</v>
      </c>
      <c r="F370" s="459"/>
      <c r="G370" s="253"/>
      <c r="H370" s="116">
        <v>0</v>
      </c>
      <c r="J370" s="470" t="s">
        <v>642</v>
      </c>
      <c r="K370" s="471"/>
      <c r="L370" s="471"/>
      <c r="M370" s="472"/>
      <c r="N370" s="116">
        <v>0</v>
      </c>
    </row>
    <row r="371" spans="5:14" x14ac:dyDescent="0.3">
      <c r="E371" s="458" t="s">
        <v>627</v>
      </c>
      <c r="F371" s="459"/>
      <c r="G371" s="253"/>
      <c r="H371" s="116">
        <v>0</v>
      </c>
      <c r="J371" s="470" t="s">
        <v>406</v>
      </c>
      <c r="K371" s="471"/>
      <c r="L371" s="471"/>
      <c r="M371" s="472"/>
      <c r="N371" s="116">
        <v>0.28999999165534973</v>
      </c>
    </row>
    <row r="372" spans="5:14" x14ac:dyDescent="0.3">
      <c r="E372" s="458" t="s">
        <v>362</v>
      </c>
      <c r="F372" s="459"/>
      <c r="G372" s="253"/>
      <c r="H372" s="116">
        <v>0.10999999940395355</v>
      </c>
      <c r="J372" s="470" t="s">
        <v>361</v>
      </c>
      <c r="K372" s="471"/>
      <c r="L372" s="471"/>
      <c r="M372" s="472"/>
      <c r="N372" s="116">
        <v>0</v>
      </c>
    </row>
    <row r="373" spans="5:14" x14ac:dyDescent="0.3">
      <c r="E373" s="458" t="s">
        <v>203</v>
      </c>
      <c r="F373" s="459"/>
      <c r="G373" s="253"/>
      <c r="H373" s="116">
        <v>0</v>
      </c>
      <c r="J373" s="470" t="s">
        <v>627</v>
      </c>
      <c r="K373" s="471"/>
      <c r="L373" s="471"/>
      <c r="M373" s="472"/>
      <c r="N373" s="116">
        <v>0</v>
      </c>
    </row>
    <row r="374" spans="5:14" x14ac:dyDescent="0.3">
      <c r="E374" s="458" t="s">
        <v>407</v>
      </c>
      <c r="F374" s="459"/>
      <c r="G374" s="253"/>
      <c r="H374" s="116">
        <v>0</v>
      </c>
      <c r="J374" s="470" t="s">
        <v>362</v>
      </c>
      <c r="K374" s="471"/>
      <c r="L374" s="471"/>
      <c r="M374" s="472"/>
      <c r="N374" s="116">
        <v>0.25</v>
      </c>
    </row>
    <row r="375" spans="5:14" x14ac:dyDescent="0.3">
      <c r="E375" s="458" t="s">
        <v>363</v>
      </c>
      <c r="F375" s="459"/>
      <c r="G375" s="253"/>
      <c r="H375" s="116">
        <v>0</v>
      </c>
      <c r="J375" s="470" t="s">
        <v>203</v>
      </c>
      <c r="K375" s="471"/>
      <c r="L375" s="471"/>
      <c r="M375" s="472"/>
      <c r="N375" s="116">
        <v>0</v>
      </c>
    </row>
    <row r="376" spans="5:14" x14ac:dyDescent="0.3">
      <c r="E376" s="458" t="s">
        <v>205</v>
      </c>
      <c r="F376" s="459"/>
      <c r="G376" s="253"/>
      <c r="H376" s="116">
        <v>0</v>
      </c>
      <c r="J376" s="470" t="s">
        <v>407</v>
      </c>
      <c r="K376" s="471"/>
      <c r="L376" s="471"/>
      <c r="M376" s="472"/>
      <c r="N376" s="116">
        <v>0</v>
      </c>
    </row>
    <row r="377" spans="5:14" x14ac:dyDescent="0.3">
      <c r="E377" s="458" t="s">
        <v>645</v>
      </c>
      <c r="F377" s="459"/>
      <c r="G377" s="253"/>
      <c r="H377" s="116">
        <v>0</v>
      </c>
      <c r="J377" s="470" t="s">
        <v>705</v>
      </c>
      <c r="K377" s="471"/>
      <c r="L377" s="471"/>
      <c r="M377" s="472"/>
      <c r="N377" s="116">
        <v>0.40000000596046448</v>
      </c>
    </row>
    <row r="378" spans="5:14" x14ac:dyDescent="0.3">
      <c r="E378" s="458" t="s">
        <v>628</v>
      </c>
      <c r="F378" s="459"/>
      <c r="G378" s="253"/>
      <c r="H378" s="116">
        <v>0</v>
      </c>
      <c r="J378" s="470" t="s">
        <v>535</v>
      </c>
      <c r="K378" s="471"/>
      <c r="L378" s="471"/>
      <c r="M378" s="472"/>
      <c r="N378" s="116">
        <v>0.37999999523162842</v>
      </c>
    </row>
    <row r="379" spans="5:14" x14ac:dyDescent="0.3">
      <c r="E379" s="458" t="s">
        <v>103</v>
      </c>
      <c r="F379" s="459"/>
      <c r="G379" s="253"/>
      <c r="H379" s="116">
        <v>0</v>
      </c>
      <c r="J379" s="470" t="s">
        <v>706</v>
      </c>
      <c r="K379" s="471"/>
      <c r="L379" s="471"/>
      <c r="M379" s="472"/>
      <c r="N379" s="116">
        <v>0</v>
      </c>
    </row>
    <row r="380" spans="5:14" x14ac:dyDescent="0.3">
      <c r="E380" s="458" t="s">
        <v>409</v>
      </c>
      <c r="F380" s="459"/>
      <c r="G380" s="253"/>
      <c r="H380" s="116">
        <v>0</v>
      </c>
      <c r="J380" s="470" t="s">
        <v>363</v>
      </c>
      <c r="K380" s="471"/>
      <c r="L380" s="471"/>
      <c r="M380" s="472"/>
      <c r="N380" s="116">
        <v>0</v>
      </c>
    </row>
    <row r="381" spans="5:14" x14ac:dyDescent="0.3">
      <c r="E381" s="458" t="s">
        <v>538</v>
      </c>
      <c r="F381" s="459"/>
      <c r="G381" s="253"/>
      <c r="H381" s="116">
        <v>0</v>
      </c>
      <c r="J381" s="470" t="s">
        <v>707</v>
      </c>
      <c r="K381" s="471"/>
      <c r="L381" s="471"/>
      <c r="M381" s="472"/>
      <c r="N381" s="116">
        <v>0</v>
      </c>
    </row>
    <row r="382" spans="5:14" x14ac:dyDescent="0.3">
      <c r="E382" s="458" t="s">
        <v>539</v>
      </c>
      <c r="F382" s="459"/>
      <c r="G382" s="253"/>
      <c r="H382" s="116">
        <v>0</v>
      </c>
      <c r="J382" s="470" t="s">
        <v>205</v>
      </c>
      <c r="K382" s="471"/>
      <c r="L382" s="471"/>
      <c r="M382" s="472"/>
      <c r="N382" s="116">
        <v>0</v>
      </c>
    </row>
    <row r="383" spans="5:14" x14ac:dyDescent="0.3">
      <c r="E383" s="458" t="s">
        <v>540</v>
      </c>
      <c r="F383" s="459"/>
      <c r="G383" s="253"/>
      <c r="H383" s="116">
        <v>0</v>
      </c>
      <c r="J383" s="470" t="s">
        <v>708</v>
      </c>
      <c r="K383" s="471"/>
      <c r="L383" s="471"/>
      <c r="M383" s="472"/>
      <c r="N383" s="116">
        <v>0</v>
      </c>
    </row>
    <row r="384" spans="5:14" x14ac:dyDescent="0.3">
      <c r="E384" s="458" t="s">
        <v>541</v>
      </c>
      <c r="F384" s="459"/>
      <c r="G384" s="253"/>
      <c r="H384" s="116">
        <v>0</v>
      </c>
      <c r="J384" s="470" t="s">
        <v>709</v>
      </c>
      <c r="K384" s="471"/>
      <c r="L384" s="471"/>
      <c r="M384" s="472"/>
      <c r="N384" s="116">
        <v>0</v>
      </c>
    </row>
    <row r="385" spans="5:14" x14ac:dyDescent="0.3">
      <c r="E385" s="458" t="s">
        <v>629</v>
      </c>
      <c r="F385" s="459"/>
      <c r="G385" s="253"/>
      <c r="H385" s="116">
        <v>0</v>
      </c>
      <c r="J385" s="470" t="s">
        <v>710</v>
      </c>
      <c r="K385" s="471"/>
      <c r="L385" s="471"/>
      <c r="M385" s="472"/>
      <c r="N385" s="116">
        <v>0</v>
      </c>
    </row>
    <row r="386" spans="5:14" x14ac:dyDescent="0.3">
      <c r="E386" s="458" t="s">
        <v>646</v>
      </c>
      <c r="F386" s="459"/>
      <c r="G386" s="253"/>
      <c r="H386" s="116">
        <v>0</v>
      </c>
      <c r="J386" s="470" t="s">
        <v>628</v>
      </c>
      <c r="K386" s="471"/>
      <c r="L386" s="471"/>
      <c r="M386" s="472"/>
      <c r="N386" s="116">
        <v>0</v>
      </c>
    </row>
    <row r="387" spans="5:14" x14ac:dyDescent="0.3">
      <c r="E387" s="458" t="s">
        <v>647</v>
      </c>
      <c r="F387" s="459"/>
      <c r="G387" s="253"/>
      <c r="H387" s="116">
        <v>0</v>
      </c>
      <c r="J387" s="470" t="s">
        <v>103</v>
      </c>
      <c r="K387" s="471"/>
      <c r="L387" s="471"/>
      <c r="M387" s="472"/>
      <c r="N387" s="116">
        <v>0</v>
      </c>
    </row>
    <row r="388" spans="5:14" x14ac:dyDescent="0.3">
      <c r="E388" s="458" t="s">
        <v>542</v>
      </c>
      <c r="F388" s="459"/>
      <c r="G388" s="253"/>
      <c r="H388" s="116">
        <v>0</v>
      </c>
      <c r="J388" s="470" t="s">
        <v>409</v>
      </c>
      <c r="K388" s="471"/>
      <c r="L388" s="471"/>
      <c r="M388" s="472"/>
      <c r="N388" s="116">
        <v>0</v>
      </c>
    </row>
    <row r="389" spans="5:14" x14ac:dyDescent="0.3">
      <c r="E389" s="458" t="s">
        <v>648</v>
      </c>
      <c r="F389" s="459"/>
      <c r="G389" s="253"/>
      <c r="H389" s="116">
        <v>0</v>
      </c>
      <c r="J389" s="470" t="s">
        <v>410</v>
      </c>
      <c r="K389" s="471"/>
      <c r="L389" s="471"/>
      <c r="M389" s="472"/>
      <c r="N389" s="116">
        <v>0</v>
      </c>
    </row>
    <row r="390" spans="5:14" x14ac:dyDescent="0.3">
      <c r="E390" s="458" t="s">
        <v>411</v>
      </c>
      <c r="F390" s="459"/>
      <c r="G390" s="253"/>
      <c r="H390" s="116">
        <v>0.25999999046325684</v>
      </c>
      <c r="J390" s="470" t="s">
        <v>539</v>
      </c>
      <c r="K390" s="471"/>
      <c r="L390" s="471"/>
      <c r="M390" s="472"/>
      <c r="N390" s="116">
        <v>0</v>
      </c>
    </row>
    <row r="391" spans="5:14" x14ac:dyDescent="0.3">
      <c r="E391" s="458" t="s">
        <v>543</v>
      </c>
      <c r="F391" s="459"/>
      <c r="G391" s="253"/>
      <c r="H391" s="116">
        <v>1.9999999552965164E-2</v>
      </c>
      <c r="J391" s="470" t="s">
        <v>540</v>
      </c>
      <c r="K391" s="471"/>
      <c r="L391" s="471"/>
      <c r="M391" s="472"/>
      <c r="N391" s="116">
        <v>0</v>
      </c>
    </row>
    <row r="392" spans="5:14" x14ac:dyDescent="0.3">
      <c r="E392" s="458" t="s">
        <v>630</v>
      </c>
      <c r="F392" s="459"/>
      <c r="G392" s="253"/>
      <c r="H392" s="116">
        <v>0</v>
      </c>
      <c r="J392" s="470" t="s">
        <v>541</v>
      </c>
      <c r="K392" s="471"/>
      <c r="L392" s="471"/>
      <c r="M392" s="472"/>
      <c r="N392" s="116">
        <v>0</v>
      </c>
    </row>
    <row r="393" spans="5:14" x14ac:dyDescent="0.3">
      <c r="E393" s="458" t="s">
        <v>544</v>
      </c>
      <c r="F393" s="459"/>
      <c r="G393" s="253"/>
      <c r="H393" s="116">
        <v>0.25999999046325684</v>
      </c>
      <c r="J393" s="470" t="s">
        <v>629</v>
      </c>
      <c r="K393" s="471"/>
      <c r="L393" s="471"/>
      <c r="M393" s="472"/>
      <c r="N393" s="116">
        <v>0</v>
      </c>
    </row>
    <row r="394" spans="5:14" x14ac:dyDescent="0.3">
      <c r="E394" s="458" t="s">
        <v>631</v>
      </c>
      <c r="F394" s="459"/>
      <c r="G394" s="253"/>
      <c r="H394" s="116">
        <v>0.25</v>
      </c>
      <c r="J394" s="470" t="s">
        <v>646</v>
      </c>
      <c r="K394" s="471"/>
      <c r="L394" s="471"/>
      <c r="M394" s="472"/>
      <c r="N394" s="116">
        <v>0</v>
      </c>
    </row>
    <row r="395" spans="5:14" x14ac:dyDescent="0.3">
      <c r="E395" s="458" t="s">
        <v>546</v>
      </c>
      <c r="F395" s="459"/>
      <c r="G395" s="253"/>
      <c r="H395" s="116">
        <v>0</v>
      </c>
      <c r="J395" s="470" t="s">
        <v>647</v>
      </c>
      <c r="K395" s="471"/>
      <c r="L395" s="471"/>
      <c r="M395" s="472"/>
      <c r="N395" s="116">
        <v>9.9999997764825821E-3</v>
      </c>
    </row>
    <row r="396" spans="5:14" x14ac:dyDescent="0.3">
      <c r="E396" s="458" t="s">
        <v>839</v>
      </c>
      <c r="F396" s="459"/>
      <c r="G396" s="253"/>
      <c r="H396" s="116">
        <v>0</v>
      </c>
      <c r="J396" s="470" t="s">
        <v>542</v>
      </c>
      <c r="K396" s="471"/>
      <c r="L396" s="471"/>
      <c r="M396" s="472"/>
      <c r="N396" s="116">
        <v>0</v>
      </c>
    </row>
    <row r="397" spans="5:14" x14ac:dyDescent="0.3">
      <c r="E397" s="458" t="s">
        <v>832</v>
      </c>
      <c r="F397" s="459"/>
      <c r="G397" s="253"/>
      <c r="H397" s="116">
        <v>0</v>
      </c>
      <c r="J397" s="470" t="s">
        <v>840</v>
      </c>
      <c r="K397" s="471"/>
      <c r="L397" s="471"/>
      <c r="M397" s="472"/>
      <c r="N397" s="116">
        <v>0</v>
      </c>
    </row>
    <row r="398" spans="5:14" x14ac:dyDescent="0.3">
      <c r="E398" s="458" t="s">
        <v>547</v>
      </c>
      <c r="F398" s="459"/>
      <c r="G398" s="253"/>
      <c r="H398" s="116">
        <v>0</v>
      </c>
      <c r="J398" s="470" t="s">
        <v>411</v>
      </c>
      <c r="K398" s="471"/>
      <c r="L398" s="471"/>
      <c r="M398" s="472"/>
      <c r="N398" s="116">
        <v>0.40000000596046448</v>
      </c>
    </row>
    <row r="399" spans="5:14" x14ac:dyDescent="0.3">
      <c r="E399" s="458" t="s">
        <v>549</v>
      </c>
      <c r="F399" s="459"/>
      <c r="G399" s="253"/>
      <c r="H399" s="116">
        <v>0</v>
      </c>
      <c r="J399" s="470" t="s">
        <v>543</v>
      </c>
      <c r="K399" s="471"/>
      <c r="L399" s="471"/>
      <c r="M399" s="472"/>
      <c r="N399" s="116">
        <v>0</v>
      </c>
    </row>
    <row r="400" spans="5:14" x14ac:dyDescent="0.3">
      <c r="E400" s="458" t="s">
        <v>550</v>
      </c>
      <c r="F400" s="459"/>
      <c r="G400" s="253"/>
      <c r="H400" s="116">
        <v>0</v>
      </c>
      <c r="J400" s="470" t="s">
        <v>711</v>
      </c>
      <c r="K400" s="471"/>
      <c r="L400" s="471"/>
      <c r="M400" s="472"/>
      <c r="N400" s="116">
        <v>0.40000000596046448</v>
      </c>
    </row>
    <row r="401" spans="5:14" x14ac:dyDescent="0.3">
      <c r="E401" s="458" t="s">
        <v>551</v>
      </c>
      <c r="F401" s="459"/>
      <c r="G401" s="253"/>
      <c r="H401" s="116">
        <v>0</v>
      </c>
      <c r="J401" s="470" t="s">
        <v>630</v>
      </c>
      <c r="K401" s="471"/>
      <c r="L401" s="471"/>
      <c r="M401" s="472"/>
      <c r="N401" s="116">
        <v>0.15000000596046448</v>
      </c>
    </row>
    <row r="402" spans="5:14" x14ac:dyDescent="0.3">
      <c r="E402" s="458" t="s">
        <v>649</v>
      </c>
      <c r="F402" s="459"/>
      <c r="G402" s="253"/>
      <c r="H402" s="116">
        <v>0.30000001192092896</v>
      </c>
      <c r="J402" s="470" t="s">
        <v>712</v>
      </c>
      <c r="K402" s="471"/>
      <c r="L402" s="471"/>
      <c r="M402" s="472"/>
      <c r="N402" s="116">
        <v>0</v>
      </c>
    </row>
    <row r="403" spans="5:14" x14ac:dyDescent="0.3">
      <c r="E403" s="458" t="s">
        <v>552</v>
      </c>
      <c r="F403" s="459"/>
      <c r="G403" s="253"/>
      <c r="H403" s="116">
        <v>5.9999998658895493E-2</v>
      </c>
      <c r="J403" s="470" t="s">
        <v>544</v>
      </c>
      <c r="K403" s="471"/>
      <c r="L403" s="471"/>
      <c r="M403" s="472"/>
      <c r="N403" s="116">
        <v>0.23000000417232513</v>
      </c>
    </row>
    <row r="404" spans="5:14" x14ac:dyDescent="0.3">
      <c r="E404" s="458" t="s">
        <v>553</v>
      </c>
      <c r="F404" s="459"/>
      <c r="G404" s="253"/>
      <c r="H404" s="116">
        <v>0</v>
      </c>
      <c r="J404" s="470" t="s">
        <v>631</v>
      </c>
      <c r="K404" s="471"/>
      <c r="L404" s="471"/>
      <c r="M404" s="472"/>
      <c r="N404" s="116">
        <v>0.23000000417232513</v>
      </c>
    </row>
    <row r="405" spans="5:14" x14ac:dyDescent="0.3">
      <c r="E405" s="458" t="s">
        <v>414</v>
      </c>
      <c r="F405" s="459"/>
      <c r="G405" s="253"/>
      <c r="H405" s="116">
        <v>0</v>
      </c>
      <c r="J405" s="470" t="s">
        <v>546</v>
      </c>
      <c r="K405" s="471"/>
      <c r="L405" s="471"/>
      <c r="M405" s="472"/>
      <c r="N405" s="116">
        <v>0.34999999403953552</v>
      </c>
    </row>
    <row r="406" spans="5:14" x14ac:dyDescent="0.3">
      <c r="E406" s="458" t="s">
        <v>415</v>
      </c>
      <c r="F406" s="459"/>
      <c r="G406" s="253"/>
      <c r="H406" s="116">
        <v>0</v>
      </c>
      <c r="J406" s="470" t="s">
        <v>841</v>
      </c>
      <c r="K406" s="471"/>
      <c r="L406" s="471"/>
      <c r="M406" s="472"/>
      <c r="N406" s="116">
        <v>0.40999999642372131</v>
      </c>
    </row>
    <row r="407" spans="5:14" x14ac:dyDescent="0.3">
      <c r="E407" s="458" t="s">
        <v>416</v>
      </c>
      <c r="F407" s="459"/>
      <c r="G407" s="253"/>
      <c r="H407" s="116">
        <v>5.9999998658895493E-2</v>
      </c>
      <c r="J407" s="470" t="s">
        <v>839</v>
      </c>
      <c r="K407" s="471"/>
      <c r="L407" s="471"/>
      <c r="M407" s="472"/>
      <c r="N407" s="116">
        <v>0</v>
      </c>
    </row>
    <row r="408" spans="5:14" x14ac:dyDescent="0.3">
      <c r="E408" s="458" t="s">
        <v>417</v>
      </c>
      <c r="F408" s="459"/>
      <c r="G408" s="253"/>
      <c r="H408" s="116">
        <v>0</v>
      </c>
      <c r="J408" s="470" t="s">
        <v>713</v>
      </c>
      <c r="K408" s="471"/>
      <c r="L408" s="471"/>
      <c r="M408" s="472"/>
      <c r="N408" s="116">
        <v>0.40999999642372131</v>
      </c>
    </row>
    <row r="409" spans="5:14" x14ac:dyDescent="0.3">
      <c r="E409" s="458" t="s">
        <v>650</v>
      </c>
      <c r="F409" s="459"/>
      <c r="G409" s="253"/>
      <c r="H409" s="116">
        <v>0.41999998688697815</v>
      </c>
      <c r="J409" s="470" t="s">
        <v>832</v>
      </c>
      <c r="K409" s="471"/>
      <c r="L409" s="471"/>
      <c r="M409" s="472"/>
      <c r="N409" s="116">
        <v>0</v>
      </c>
    </row>
    <row r="410" spans="5:14" x14ac:dyDescent="0.3">
      <c r="E410" s="458" t="s">
        <v>121</v>
      </c>
      <c r="F410" s="459"/>
      <c r="G410" s="253"/>
      <c r="H410" s="116">
        <v>0</v>
      </c>
      <c r="J410" s="470" t="s">
        <v>842</v>
      </c>
      <c r="K410" s="471"/>
      <c r="L410" s="471"/>
      <c r="M410" s="472"/>
      <c r="N410" s="116">
        <v>0.37000000476837158</v>
      </c>
    </row>
    <row r="411" spans="5:14" x14ac:dyDescent="0.3">
      <c r="E411" s="458" t="s">
        <v>651</v>
      </c>
      <c r="F411" s="459"/>
      <c r="G411" s="253"/>
      <c r="H411" s="116">
        <v>0.38999998569488525</v>
      </c>
      <c r="J411" s="470" t="s">
        <v>714</v>
      </c>
      <c r="K411" s="471"/>
      <c r="L411" s="471"/>
      <c r="M411" s="472"/>
      <c r="N411" s="116">
        <v>0.40999999642372131</v>
      </c>
    </row>
    <row r="412" spans="5:14" x14ac:dyDescent="0.3">
      <c r="E412" s="458" t="s">
        <v>208</v>
      </c>
      <c r="F412" s="459"/>
      <c r="G412" s="253"/>
      <c r="H412" s="116">
        <v>0</v>
      </c>
      <c r="J412" s="470" t="s">
        <v>715</v>
      </c>
      <c r="K412" s="471"/>
      <c r="L412" s="471"/>
      <c r="M412" s="472"/>
      <c r="N412" s="116">
        <v>0</v>
      </c>
    </row>
    <row r="413" spans="5:14" x14ac:dyDescent="0.3">
      <c r="E413" s="458" t="s">
        <v>558</v>
      </c>
      <c r="F413" s="459"/>
      <c r="G413" s="253"/>
      <c r="H413" s="116">
        <v>0</v>
      </c>
      <c r="J413" s="470" t="s">
        <v>716</v>
      </c>
      <c r="K413" s="471"/>
      <c r="L413" s="471"/>
      <c r="M413" s="472"/>
      <c r="N413" s="116">
        <v>0</v>
      </c>
    </row>
    <row r="414" spans="5:14" x14ac:dyDescent="0.3">
      <c r="E414" s="458" t="s">
        <v>418</v>
      </c>
      <c r="F414" s="459"/>
      <c r="G414" s="253"/>
      <c r="H414" s="116">
        <v>0.37000000476837158</v>
      </c>
      <c r="J414" s="470" t="s">
        <v>412</v>
      </c>
      <c r="K414" s="471"/>
      <c r="L414" s="471"/>
      <c r="M414" s="472"/>
      <c r="N414" s="116">
        <v>0</v>
      </c>
    </row>
    <row r="415" spans="5:14" x14ac:dyDescent="0.3">
      <c r="E415" s="458" t="s">
        <v>419</v>
      </c>
      <c r="F415" s="459"/>
      <c r="G415" s="253"/>
      <c r="H415" s="116">
        <v>0</v>
      </c>
      <c r="J415" s="470" t="s">
        <v>413</v>
      </c>
      <c r="K415" s="471"/>
      <c r="L415" s="471"/>
      <c r="M415" s="472"/>
      <c r="N415" s="116">
        <v>0</v>
      </c>
    </row>
    <row r="416" spans="5:14" x14ac:dyDescent="0.3">
      <c r="E416" s="458" t="s">
        <v>560</v>
      </c>
      <c r="F416" s="459"/>
      <c r="G416" s="253"/>
      <c r="H416" s="116">
        <v>0.43000000715255737</v>
      </c>
      <c r="J416" s="470" t="s">
        <v>747</v>
      </c>
      <c r="K416" s="471"/>
      <c r="L416" s="471"/>
      <c r="M416" s="472"/>
      <c r="N416" s="116">
        <v>0.34999999403953552</v>
      </c>
    </row>
    <row r="417" spans="5:14" x14ac:dyDescent="0.3">
      <c r="E417" s="458" t="s">
        <v>420</v>
      </c>
      <c r="F417" s="459"/>
      <c r="G417" s="253"/>
      <c r="H417" s="116">
        <v>0.33000001311302185</v>
      </c>
      <c r="J417" s="470" t="s">
        <v>717</v>
      </c>
      <c r="K417" s="471"/>
      <c r="L417" s="471"/>
      <c r="M417" s="472"/>
      <c r="N417" s="116">
        <v>0</v>
      </c>
    </row>
    <row r="418" spans="5:14" x14ac:dyDescent="0.3">
      <c r="E418" s="458" t="s">
        <v>561</v>
      </c>
      <c r="F418" s="459"/>
      <c r="G418" s="253"/>
      <c r="H418" s="116">
        <v>0.37999999523162842</v>
      </c>
      <c r="J418" s="470" t="s">
        <v>718</v>
      </c>
      <c r="K418" s="471"/>
      <c r="L418" s="471"/>
      <c r="M418" s="472"/>
      <c r="N418" s="116">
        <v>0.38999998569488525</v>
      </c>
    </row>
    <row r="419" spans="5:14" x14ac:dyDescent="0.3">
      <c r="E419" s="458" t="s">
        <v>114</v>
      </c>
      <c r="F419" s="459"/>
      <c r="G419" s="253"/>
      <c r="H419" s="116">
        <v>0</v>
      </c>
      <c r="J419" s="470" t="s">
        <v>206</v>
      </c>
      <c r="K419" s="471"/>
      <c r="L419" s="471"/>
      <c r="M419" s="472"/>
      <c r="N419" s="116">
        <v>0</v>
      </c>
    </row>
    <row r="420" spans="5:14" x14ac:dyDescent="0.3">
      <c r="E420" s="458" t="s">
        <v>562</v>
      </c>
      <c r="F420" s="459"/>
      <c r="G420" s="253"/>
      <c r="H420" s="116">
        <v>0</v>
      </c>
      <c r="J420" s="470" t="s">
        <v>807</v>
      </c>
      <c r="K420" s="471"/>
      <c r="L420" s="471"/>
      <c r="M420" s="472"/>
      <c r="N420" s="116">
        <v>0</v>
      </c>
    </row>
    <row r="421" spans="5:14" x14ac:dyDescent="0.3">
      <c r="E421" s="458" t="s">
        <v>563</v>
      </c>
      <c r="F421" s="459"/>
      <c r="G421" s="253"/>
      <c r="H421" s="116">
        <v>0.31999999284744263</v>
      </c>
      <c r="J421" s="470" t="s">
        <v>414</v>
      </c>
      <c r="K421" s="471"/>
      <c r="L421" s="471"/>
      <c r="M421" s="472"/>
      <c r="N421" s="116">
        <v>0</v>
      </c>
    </row>
    <row r="422" spans="5:14" x14ac:dyDescent="0.3">
      <c r="E422" s="458" t="s">
        <v>106</v>
      </c>
      <c r="F422" s="459"/>
      <c r="G422" s="253"/>
      <c r="H422" s="116">
        <v>0.31999999284744263</v>
      </c>
      <c r="J422" s="470" t="s">
        <v>415</v>
      </c>
      <c r="K422" s="471"/>
      <c r="L422" s="471"/>
      <c r="M422" s="472"/>
      <c r="N422" s="116">
        <v>0</v>
      </c>
    </row>
    <row r="423" spans="5:14" x14ac:dyDescent="0.3">
      <c r="E423" s="458" t="s">
        <v>830</v>
      </c>
      <c r="F423" s="459"/>
      <c r="G423" s="253"/>
      <c r="H423" s="116">
        <v>0</v>
      </c>
      <c r="J423" s="470" t="s">
        <v>416</v>
      </c>
      <c r="K423" s="471"/>
      <c r="L423" s="471"/>
      <c r="M423" s="472"/>
      <c r="N423" s="116">
        <v>0</v>
      </c>
    </row>
    <row r="424" spans="5:14" x14ac:dyDescent="0.3">
      <c r="E424" s="458" t="s">
        <v>566</v>
      </c>
      <c r="F424" s="459"/>
      <c r="G424" s="253"/>
      <c r="H424" s="116">
        <v>0.36000001430511475</v>
      </c>
      <c r="J424" s="470" t="s">
        <v>557</v>
      </c>
      <c r="K424" s="471"/>
      <c r="L424" s="471"/>
      <c r="M424" s="472"/>
      <c r="N424" s="116">
        <v>0.37000000476837158</v>
      </c>
    </row>
    <row r="425" spans="5:14" x14ac:dyDescent="0.3">
      <c r="E425" s="458" t="s">
        <v>652</v>
      </c>
      <c r="F425" s="459"/>
      <c r="G425" s="253"/>
      <c r="H425" s="116">
        <v>0.40999999642372131</v>
      </c>
      <c r="J425" s="470" t="s">
        <v>417</v>
      </c>
      <c r="K425" s="471"/>
      <c r="L425" s="471"/>
      <c r="M425" s="472"/>
      <c r="N425" s="116">
        <v>0</v>
      </c>
    </row>
    <row r="426" spans="5:14" x14ac:dyDescent="0.3">
      <c r="E426" s="458" t="s">
        <v>568</v>
      </c>
      <c r="F426" s="459"/>
      <c r="G426" s="253"/>
      <c r="H426" s="116">
        <v>0</v>
      </c>
      <c r="J426" s="470" t="s">
        <v>719</v>
      </c>
      <c r="K426" s="471"/>
      <c r="L426" s="471"/>
      <c r="M426" s="472"/>
      <c r="N426" s="116">
        <v>0.40999999642372131</v>
      </c>
    </row>
    <row r="427" spans="5:14" x14ac:dyDescent="0.3">
      <c r="E427" s="458" t="s">
        <v>110</v>
      </c>
      <c r="F427" s="459"/>
      <c r="G427" s="253"/>
      <c r="H427" s="116">
        <v>0.34999999403953552</v>
      </c>
      <c r="J427" s="470" t="s">
        <v>121</v>
      </c>
      <c r="K427" s="471"/>
      <c r="L427" s="471"/>
      <c r="M427" s="472"/>
      <c r="N427" s="116">
        <v>0</v>
      </c>
    </row>
    <row r="428" spans="5:14" x14ac:dyDescent="0.3">
      <c r="E428" s="458" t="s">
        <v>632</v>
      </c>
      <c r="F428" s="459"/>
      <c r="G428" s="253"/>
      <c r="H428" s="116">
        <v>0</v>
      </c>
      <c r="J428" s="470" t="s">
        <v>651</v>
      </c>
      <c r="K428" s="471"/>
      <c r="L428" s="471"/>
      <c r="M428" s="472"/>
      <c r="N428" s="116">
        <v>0.37999999523162842</v>
      </c>
    </row>
    <row r="429" spans="5:14" x14ac:dyDescent="0.3">
      <c r="E429" s="458" t="s">
        <v>111</v>
      </c>
      <c r="F429" s="459"/>
      <c r="G429" s="253"/>
      <c r="H429" s="116">
        <v>0.38999998569488525</v>
      </c>
      <c r="J429" s="470" t="s">
        <v>207</v>
      </c>
      <c r="K429" s="471"/>
      <c r="L429" s="471"/>
      <c r="M429" s="472"/>
      <c r="N429" s="116">
        <v>0</v>
      </c>
    </row>
    <row r="430" spans="5:14" x14ac:dyDescent="0.3">
      <c r="E430" s="458" t="s">
        <v>569</v>
      </c>
      <c r="F430" s="459"/>
      <c r="G430" s="253"/>
      <c r="H430" s="116">
        <v>0</v>
      </c>
      <c r="J430" s="470" t="s">
        <v>208</v>
      </c>
      <c r="K430" s="471"/>
      <c r="L430" s="471"/>
      <c r="M430" s="472"/>
      <c r="N430" s="116">
        <v>0.15999999642372131</v>
      </c>
    </row>
    <row r="431" spans="5:14" x14ac:dyDescent="0.3">
      <c r="E431" s="458" t="s">
        <v>117</v>
      </c>
      <c r="F431" s="459"/>
      <c r="G431" s="253"/>
      <c r="H431" s="116">
        <v>0</v>
      </c>
      <c r="J431" s="470" t="s">
        <v>558</v>
      </c>
      <c r="K431" s="471"/>
      <c r="L431" s="471"/>
      <c r="M431" s="472"/>
      <c r="N431" s="116">
        <v>0</v>
      </c>
    </row>
    <row r="432" spans="5:14" x14ac:dyDescent="0.3">
      <c r="E432" s="458" t="s">
        <v>118</v>
      </c>
      <c r="F432" s="459"/>
      <c r="G432" s="253"/>
      <c r="H432" s="116">
        <v>0</v>
      </c>
      <c r="J432" s="470" t="s">
        <v>834</v>
      </c>
      <c r="K432" s="471"/>
      <c r="L432" s="471"/>
      <c r="M432" s="472"/>
      <c r="N432" s="116">
        <v>0.25</v>
      </c>
    </row>
    <row r="433" spans="5:14" x14ac:dyDescent="0.3">
      <c r="E433" s="458" t="s">
        <v>570</v>
      </c>
      <c r="F433" s="459"/>
      <c r="G433" s="253"/>
      <c r="H433" s="116">
        <v>0</v>
      </c>
      <c r="J433" s="470" t="s">
        <v>418</v>
      </c>
      <c r="K433" s="471"/>
      <c r="L433" s="471"/>
      <c r="M433" s="472"/>
      <c r="N433" s="116">
        <v>0.20000000298023224</v>
      </c>
    </row>
    <row r="434" spans="5:14" x14ac:dyDescent="0.3">
      <c r="E434" s="458" t="s">
        <v>653</v>
      </c>
      <c r="F434" s="459"/>
      <c r="G434" s="253"/>
      <c r="H434" s="116">
        <v>0</v>
      </c>
      <c r="J434" s="470" t="s">
        <v>559</v>
      </c>
      <c r="K434" s="471"/>
      <c r="L434" s="471"/>
      <c r="M434" s="472"/>
      <c r="N434" s="116">
        <v>0.40999999642372131</v>
      </c>
    </row>
    <row r="435" spans="5:14" x14ac:dyDescent="0.3">
      <c r="E435" s="458" t="s">
        <v>210</v>
      </c>
      <c r="F435" s="459"/>
      <c r="G435" s="253"/>
      <c r="H435" s="116">
        <v>0</v>
      </c>
      <c r="J435" s="470" t="s">
        <v>748</v>
      </c>
      <c r="K435" s="471"/>
      <c r="L435" s="471"/>
      <c r="M435" s="472"/>
      <c r="N435" s="116">
        <v>0</v>
      </c>
    </row>
    <row r="436" spans="5:14" x14ac:dyDescent="0.3">
      <c r="E436" s="458" t="s">
        <v>572</v>
      </c>
      <c r="F436" s="459"/>
      <c r="G436" s="253"/>
      <c r="H436" s="116">
        <v>0</v>
      </c>
      <c r="J436" s="470" t="s">
        <v>419</v>
      </c>
      <c r="K436" s="471"/>
      <c r="L436" s="471"/>
      <c r="M436" s="472"/>
      <c r="N436" s="116">
        <v>0</v>
      </c>
    </row>
    <row r="437" spans="5:14" x14ac:dyDescent="0.3">
      <c r="E437" s="458" t="s">
        <v>120</v>
      </c>
      <c r="F437" s="459"/>
      <c r="G437" s="253"/>
      <c r="H437" s="116">
        <v>0</v>
      </c>
      <c r="J437" s="470" t="s">
        <v>560</v>
      </c>
      <c r="K437" s="471"/>
      <c r="L437" s="471"/>
      <c r="M437" s="472"/>
      <c r="N437" s="116">
        <v>0.40999999642372131</v>
      </c>
    </row>
    <row r="438" spans="5:14" x14ac:dyDescent="0.3">
      <c r="E438" s="458" t="s">
        <v>367</v>
      </c>
      <c r="F438" s="459"/>
      <c r="G438" s="253"/>
      <c r="H438" s="116">
        <v>0.2800000011920929</v>
      </c>
      <c r="J438" s="470" t="s">
        <v>720</v>
      </c>
      <c r="K438" s="471"/>
      <c r="L438" s="471"/>
      <c r="M438" s="472"/>
      <c r="N438" s="116">
        <v>0</v>
      </c>
    </row>
    <row r="439" spans="5:14" x14ac:dyDescent="0.3">
      <c r="E439" s="458" t="s">
        <v>633</v>
      </c>
      <c r="F439" s="459"/>
      <c r="G439" s="253"/>
      <c r="H439" s="116">
        <v>0</v>
      </c>
      <c r="J439" s="470" t="s">
        <v>721</v>
      </c>
      <c r="K439" s="471"/>
      <c r="L439" s="471"/>
      <c r="M439" s="472"/>
      <c r="N439" s="116">
        <v>0</v>
      </c>
    </row>
    <row r="440" spans="5:14" x14ac:dyDescent="0.3">
      <c r="E440" s="458" t="s">
        <v>654</v>
      </c>
      <c r="F440" s="459"/>
      <c r="G440" s="253"/>
      <c r="H440" s="116">
        <v>0.23000000417232513</v>
      </c>
      <c r="J440" s="470" t="s">
        <v>420</v>
      </c>
      <c r="K440" s="471"/>
      <c r="L440" s="471"/>
      <c r="M440" s="472"/>
      <c r="N440" s="116">
        <v>0.2800000011920929</v>
      </c>
    </row>
    <row r="441" spans="5:14" x14ac:dyDescent="0.3">
      <c r="E441" s="458" t="s">
        <v>421</v>
      </c>
      <c r="F441" s="459"/>
      <c r="G441" s="253"/>
      <c r="H441" s="116">
        <v>9.9999997764825821E-3</v>
      </c>
      <c r="J441" s="470" t="s">
        <v>722</v>
      </c>
      <c r="K441" s="471"/>
      <c r="L441" s="471"/>
      <c r="M441" s="472"/>
      <c r="N441" s="116">
        <v>0</v>
      </c>
    </row>
    <row r="442" spans="5:14" x14ac:dyDescent="0.3">
      <c r="E442" s="458" t="s">
        <v>655</v>
      </c>
      <c r="F442" s="459"/>
      <c r="G442" s="253"/>
      <c r="H442" s="116">
        <v>0.43000000715255737</v>
      </c>
      <c r="J442" s="470" t="s">
        <v>561</v>
      </c>
      <c r="K442" s="471"/>
      <c r="L442" s="471"/>
      <c r="M442" s="472"/>
      <c r="N442" s="116">
        <v>0.34999999403953552</v>
      </c>
    </row>
    <row r="443" spans="5:14" x14ac:dyDescent="0.3">
      <c r="E443" s="458" t="s">
        <v>641</v>
      </c>
      <c r="F443" s="459"/>
      <c r="G443" s="253"/>
      <c r="H443" s="116">
        <v>0.43000000715255737</v>
      </c>
      <c r="J443" s="470" t="s">
        <v>723</v>
      </c>
      <c r="K443" s="471"/>
      <c r="L443" s="471"/>
      <c r="M443" s="472"/>
      <c r="N443" s="116">
        <v>0.40000000596046448</v>
      </c>
    </row>
    <row r="444" spans="5:14" x14ac:dyDescent="0.3">
      <c r="E444" s="458" t="s">
        <v>634</v>
      </c>
      <c r="F444" s="459"/>
      <c r="G444" s="253"/>
      <c r="H444" s="116">
        <v>0.11999999731779099</v>
      </c>
      <c r="J444" s="470" t="s">
        <v>114</v>
      </c>
      <c r="K444" s="471"/>
      <c r="L444" s="471"/>
      <c r="M444" s="472"/>
      <c r="N444" s="116">
        <v>0.14000000059604645</v>
      </c>
    </row>
    <row r="445" spans="5:14" x14ac:dyDescent="0.3">
      <c r="E445" s="458" t="s">
        <v>656</v>
      </c>
      <c r="F445" s="459"/>
      <c r="G445" s="253"/>
      <c r="H445" s="116">
        <v>0</v>
      </c>
      <c r="J445" s="470" t="s">
        <v>835</v>
      </c>
      <c r="K445" s="471"/>
      <c r="L445" s="471"/>
      <c r="M445" s="472"/>
      <c r="N445" s="116">
        <v>0</v>
      </c>
    </row>
    <row r="446" spans="5:14" x14ac:dyDescent="0.3">
      <c r="E446" s="458" t="s">
        <v>573</v>
      </c>
      <c r="F446" s="459"/>
      <c r="G446" s="253"/>
      <c r="H446" s="116">
        <v>0.31000000238418579</v>
      </c>
      <c r="J446" s="470" t="s">
        <v>562</v>
      </c>
      <c r="K446" s="471"/>
      <c r="L446" s="471"/>
      <c r="M446" s="472"/>
      <c r="N446" s="116">
        <v>0</v>
      </c>
    </row>
    <row r="447" spans="5:14" x14ac:dyDescent="0.3">
      <c r="E447" s="458" t="s">
        <v>635</v>
      </c>
      <c r="F447" s="459"/>
      <c r="G447" s="253"/>
      <c r="H447" s="116">
        <v>0</v>
      </c>
      <c r="J447" s="470" t="s">
        <v>563</v>
      </c>
      <c r="K447" s="471"/>
      <c r="L447" s="471"/>
      <c r="M447" s="472"/>
      <c r="N447" s="116">
        <v>7.9999998211860657E-2</v>
      </c>
    </row>
    <row r="448" spans="5:14" x14ac:dyDescent="0.3">
      <c r="E448" s="458" t="s">
        <v>843</v>
      </c>
      <c r="F448" s="459"/>
      <c r="G448" s="253"/>
      <c r="H448" s="116">
        <v>0.34000000357627869</v>
      </c>
      <c r="J448" s="470" t="s">
        <v>724</v>
      </c>
      <c r="K448" s="471"/>
      <c r="L448" s="471"/>
      <c r="M448" s="472"/>
      <c r="N448" s="116">
        <v>0.40000000596046448</v>
      </c>
    </row>
    <row r="449" spans="5:14" x14ac:dyDescent="0.3">
      <c r="E449" s="458" t="s">
        <v>825</v>
      </c>
      <c r="F449" s="459"/>
      <c r="G449" s="253"/>
      <c r="H449" s="116">
        <v>0</v>
      </c>
      <c r="J449" s="470" t="s">
        <v>106</v>
      </c>
      <c r="K449" s="471"/>
      <c r="L449" s="471"/>
      <c r="M449" s="472"/>
      <c r="N449" s="116">
        <v>0.2800000011920929</v>
      </c>
    </row>
    <row r="450" spans="5:14" x14ac:dyDescent="0.3">
      <c r="E450" s="458" t="s">
        <v>575</v>
      </c>
      <c r="F450" s="459"/>
      <c r="G450" s="253"/>
      <c r="H450" s="116">
        <v>0.40000000596046448</v>
      </c>
      <c r="J450" s="470" t="s">
        <v>830</v>
      </c>
      <c r="K450" s="471"/>
      <c r="L450" s="471"/>
      <c r="M450" s="472"/>
      <c r="N450" s="116">
        <v>0</v>
      </c>
    </row>
    <row r="451" spans="5:14" x14ac:dyDescent="0.3">
      <c r="E451" s="458" t="s">
        <v>576</v>
      </c>
      <c r="F451" s="459"/>
      <c r="G451" s="253"/>
      <c r="H451" s="116">
        <v>0</v>
      </c>
      <c r="J451" s="470" t="s">
        <v>566</v>
      </c>
      <c r="K451" s="471"/>
      <c r="L451" s="471"/>
      <c r="M451" s="472"/>
      <c r="N451" s="116">
        <v>0.36000001430511475</v>
      </c>
    </row>
    <row r="452" spans="5:14" x14ac:dyDescent="0.3">
      <c r="E452" s="458" t="s">
        <v>577</v>
      </c>
      <c r="F452" s="459"/>
      <c r="G452" s="253"/>
      <c r="H452" s="116">
        <v>0</v>
      </c>
      <c r="J452" s="470" t="s">
        <v>725</v>
      </c>
      <c r="K452" s="471"/>
      <c r="L452" s="471"/>
      <c r="M452" s="472"/>
      <c r="N452" s="116">
        <v>9.0000003576278687E-2</v>
      </c>
    </row>
    <row r="453" spans="5:14" x14ac:dyDescent="0.3">
      <c r="E453" s="458" t="s">
        <v>636</v>
      </c>
      <c r="F453" s="459"/>
      <c r="G453" s="253"/>
      <c r="H453" s="116">
        <v>0.40000000596046448</v>
      </c>
      <c r="J453" s="470" t="s">
        <v>567</v>
      </c>
      <c r="K453" s="471"/>
      <c r="L453" s="471"/>
      <c r="M453" s="472"/>
      <c r="N453" s="116">
        <v>0</v>
      </c>
    </row>
    <row r="454" spans="5:14" x14ac:dyDescent="0.3">
      <c r="E454" s="458" t="s">
        <v>578</v>
      </c>
      <c r="F454" s="459"/>
      <c r="G454" s="253"/>
      <c r="H454" s="116">
        <v>0</v>
      </c>
      <c r="J454" s="470" t="s">
        <v>652</v>
      </c>
      <c r="K454" s="471"/>
      <c r="L454" s="471"/>
      <c r="M454" s="472"/>
      <c r="N454" s="116">
        <v>0.34999999403953552</v>
      </c>
    </row>
    <row r="455" spans="5:14" x14ac:dyDescent="0.3">
      <c r="E455" s="458" t="s">
        <v>579</v>
      </c>
      <c r="F455" s="459"/>
      <c r="G455" s="253"/>
      <c r="H455" s="116">
        <v>5.9999998658895493E-2</v>
      </c>
      <c r="J455" s="470" t="s">
        <v>568</v>
      </c>
      <c r="K455" s="471"/>
      <c r="L455" s="471"/>
      <c r="M455" s="472"/>
      <c r="N455" s="116">
        <v>0</v>
      </c>
    </row>
    <row r="456" spans="5:14" x14ac:dyDescent="0.3">
      <c r="E456" s="458" t="s">
        <v>580</v>
      </c>
      <c r="F456" s="459"/>
      <c r="G456" s="253"/>
      <c r="H456" s="116">
        <v>0</v>
      </c>
      <c r="J456" s="470" t="s">
        <v>110</v>
      </c>
      <c r="K456" s="471"/>
      <c r="L456" s="471"/>
      <c r="M456" s="472"/>
      <c r="N456" s="116">
        <v>0.25</v>
      </c>
    </row>
    <row r="457" spans="5:14" x14ac:dyDescent="0.3">
      <c r="E457" s="458" t="s">
        <v>637</v>
      </c>
      <c r="F457" s="459"/>
      <c r="G457" s="253"/>
      <c r="H457" s="116">
        <v>0</v>
      </c>
      <c r="J457" s="470" t="s">
        <v>632</v>
      </c>
      <c r="K457" s="471"/>
      <c r="L457" s="471"/>
      <c r="M457" s="472"/>
      <c r="N457" s="116">
        <v>0</v>
      </c>
    </row>
    <row r="458" spans="5:14" x14ac:dyDescent="0.3">
      <c r="E458" s="458" t="s">
        <v>657</v>
      </c>
      <c r="F458" s="459"/>
      <c r="G458" s="253"/>
      <c r="H458" s="116">
        <v>0.38999998569488525</v>
      </c>
      <c r="J458" s="470" t="s">
        <v>111</v>
      </c>
      <c r="K458" s="471"/>
      <c r="L458" s="471"/>
      <c r="M458" s="472"/>
      <c r="N458" s="116">
        <v>0.40999999642372131</v>
      </c>
    </row>
    <row r="459" spans="5:14" x14ac:dyDescent="0.3">
      <c r="E459" s="458" t="s">
        <v>658</v>
      </c>
      <c r="F459" s="459"/>
      <c r="G459" s="253"/>
      <c r="H459" s="116">
        <v>0</v>
      </c>
      <c r="J459" s="470" t="s">
        <v>569</v>
      </c>
      <c r="K459" s="471"/>
      <c r="L459" s="471"/>
      <c r="M459" s="472"/>
      <c r="N459" s="116">
        <v>0</v>
      </c>
    </row>
    <row r="460" spans="5:14" x14ac:dyDescent="0.3">
      <c r="E460" s="458" t="s">
        <v>424</v>
      </c>
      <c r="F460" s="459"/>
      <c r="G460" s="253"/>
      <c r="H460" s="116">
        <v>0</v>
      </c>
      <c r="J460" s="470" t="s">
        <v>117</v>
      </c>
      <c r="K460" s="471"/>
      <c r="L460" s="471"/>
      <c r="M460" s="472"/>
      <c r="N460" s="116">
        <v>0</v>
      </c>
    </row>
    <row r="461" spans="5:14" x14ac:dyDescent="0.3">
      <c r="E461" s="458" t="s">
        <v>659</v>
      </c>
      <c r="F461" s="459"/>
      <c r="G461" s="253"/>
      <c r="H461" s="116">
        <v>0</v>
      </c>
      <c r="J461" s="470" t="s">
        <v>726</v>
      </c>
      <c r="K461" s="471"/>
      <c r="L461" s="471"/>
      <c r="M461" s="472"/>
      <c r="N461" s="116">
        <v>0</v>
      </c>
    </row>
    <row r="462" spans="5:14" x14ac:dyDescent="0.3">
      <c r="E462" s="458" t="s">
        <v>425</v>
      </c>
      <c r="F462" s="459"/>
      <c r="G462" s="253"/>
      <c r="H462" s="116">
        <v>0</v>
      </c>
      <c r="J462" s="470" t="s">
        <v>118</v>
      </c>
      <c r="K462" s="471"/>
      <c r="L462" s="471"/>
      <c r="M462" s="472"/>
      <c r="N462" s="116">
        <v>0</v>
      </c>
    </row>
    <row r="463" spans="5:14" x14ac:dyDescent="0.3">
      <c r="E463" s="458" t="s">
        <v>426</v>
      </c>
      <c r="F463" s="459"/>
      <c r="G463" s="253"/>
      <c r="H463" s="116">
        <v>0.31999999284744263</v>
      </c>
      <c r="J463" s="470" t="s">
        <v>571</v>
      </c>
      <c r="K463" s="471"/>
      <c r="L463" s="471"/>
      <c r="M463" s="472"/>
      <c r="N463" s="116">
        <v>0</v>
      </c>
    </row>
    <row r="464" spans="5:14" x14ac:dyDescent="0.3">
      <c r="E464" s="458" t="s">
        <v>122</v>
      </c>
      <c r="F464" s="459"/>
      <c r="G464" s="253"/>
      <c r="H464" s="116">
        <v>0</v>
      </c>
      <c r="J464" s="470" t="s">
        <v>833</v>
      </c>
      <c r="K464" s="471"/>
      <c r="L464" s="471"/>
      <c r="M464" s="472"/>
      <c r="N464" s="116">
        <v>0</v>
      </c>
    </row>
    <row r="465" spans="5:14" x14ac:dyDescent="0.3">
      <c r="E465" s="458" t="s">
        <v>660</v>
      </c>
      <c r="F465" s="459"/>
      <c r="G465" s="253"/>
      <c r="H465" s="116">
        <v>0</v>
      </c>
      <c r="J465" s="470" t="s">
        <v>210</v>
      </c>
      <c r="K465" s="471"/>
      <c r="L465" s="471"/>
      <c r="M465" s="472"/>
      <c r="N465" s="116">
        <v>0</v>
      </c>
    </row>
    <row r="466" spans="5:14" x14ac:dyDescent="0.3">
      <c r="E466" s="458" t="s">
        <v>427</v>
      </c>
      <c r="F466" s="459"/>
      <c r="G466" s="253"/>
      <c r="H466" s="116">
        <v>0</v>
      </c>
      <c r="J466" s="470" t="s">
        <v>727</v>
      </c>
      <c r="K466" s="471"/>
      <c r="L466" s="471"/>
      <c r="M466" s="472"/>
      <c r="N466" s="116">
        <v>0.40999999642372131</v>
      </c>
    </row>
    <row r="467" spans="5:14" x14ac:dyDescent="0.3">
      <c r="E467" s="458" t="s">
        <v>661</v>
      </c>
      <c r="F467" s="459"/>
      <c r="G467" s="253"/>
      <c r="H467" s="116">
        <v>0.38999998569488525</v>
      </c>
      <c r="J467" s="470" t="s">
        <v>728</v>
      </c>
      <c r="K467" s="471"/>
      <c r="L467" s="471"/>
      <c r="M467" s="472"/>
      <c r="N467" s="116">
        <v>0</v>
      </c>
    </row>
    <row r="468" spans="5:14" x14ac:dyDescent="0.3">
      <c r="E468" s="458" t="s">
        <v>428</v>
      </c>
      <c r="F468" s="459"/>
      <c r="G468" s="253"/>
      <c r="H468" s="116">
        <v>0</v>
      </c>
      <c r="J468" s="470" t="s">
        <v>844</v>
      </c>
      <c r="K468" s="471"/>
      <c r="L468" s="471"/>
      <c r="M468" s="472"/>
      <c r="N468" s="116">
        <v>0</v>
      </c>
    </row>
    <row r="469" spans="5:14" x14ac:dyDescent="0.3">
      <c r="E469" s="458" t="s">
        <v>429</v>
      </c>
      <c r="F469" s="459"/>
      <c r="G469" s="253"/>
      <c r="H469" s="116">
        <v>0</v>
      </c>
      <c r="J469" s="470" t="s">
        <v>211</v>
      </c>
      <c r="K469" s="471"/>
      <c r="L469" s="471"/>
      <c r="M469" s="472"/>
      <c r="N469" s="116">
        <v>0</v>
      </c>
    </row>
    <row r="470" spans="5:14" x14ac:dyDescent="0.3">
      <c r="E470" s="458" t="s">
        <v>369</v>
      </c>
      <c r="F470" s="459"/>
      <c r="G470" s="253"/>
      <c r="H470" s="116">
        <v>0</v>
      </c>
      <c r="J470" s="470" t="s">
        <v>120</v>
      </c>
      <c r="K470" s="471"/>
      <c r="L470" s="471"/>
      <c r="M470" s="472"/>
      <c r="N470" s="116">
        <v>0</v>
      </c>
    </row>
    <row r="471" spans="5:14" x14ac:dyDescent="0.3">
      <c r="E471" s="458" t="s">
        <v>585</v>
      </c>
      <c r="F471" s="459"/>
      <c r="G471" s="253"/>
      <c r="H471" s="116">
        <v>0</v>
      </c>
      <c r="J471" s="470" t="s">
        <v>367</v>
      </c>
      <c r="K471" s="471"/>
      <c r="L471" s="471"/>
      <c r="M471" s="472"/>
      <c r="N471" s="116">
        <v>0.27000001072883606</v>
      </c>
    </row>
    <row r="472" spans="5:14" x14ac:dyDescent="0.3">
      <c r="E472" s="458" t="s">
        <v>370</v>
      </c>
      <c r="F472" s="459"/>
      <c r="G472" s="253"/>
      <c r="H472" s="116">
        <v>0</v>
      </c>
      <c r="J472" s="470" t="s">
        <v>729</v>
      </c>
      <c r="K472" s="471"/>
      <c r="L472" s="471"/>
      <c r="M472" s="472"/>
      <c r="N472" s="116">
        <v>0</v>
      </c>
    </row>
    <row r="473" spans="5:14" x14ac:dyDescent="0.3">
      <c r="E473" s="458" t="s">
        <v>587</v>
      </c>
      <c r="F473" s="459"/>
      <c r="G473" s="253"/>
      <c r="H473" s="116">
        <v>0.37000000476837158</v>
      </c>
      <c r="J473" s="470" t="s">
        <v>730</v>
      </c>
      <c r="K473" s="471"/>
      <c r="L473" s="471"/>
      <c r="M473" s="472"/>
      <c r="N473" s="116">
        <v>0</v>
      </c>
    </row>
    <row r="474" spans="5:14" x14ac:dyDescent="0.3">
      <c r="E474" s="458" t="s">
        <v>638</v>
      </c>
      <c r="F474" s="459"/>
      <c r="G474" s="253"/>
      <c r="H474" s="116">
        <v>0.31999999284744263</v>
      </c>
      <c r="J474" s="470" t="s">
        <v>731</v>
      </c>
      <c r="K474" s="471"/>
      <c r="L474" s="471"/>
      <c r="M474" s="472"/>
      <c r="N474" s="116">
        <v>0.40999999642372131</v>
      </c>
    </row>
    <row r="475" spans="5:14" x14ac:dyDescent="0.3">
      <c r="E475" s="458" t="s">
        <v>430</v>
      </c>
      <c r="F475" s="459"/>
      <c r="G475" s="253"/>
      <c r="H475" s="116">
        <v>0</v>
      </c>
      <c r="J475" s="470" t="s">
        <v>633</v>
      </c>
      <c r="K475" s="471"/>
      <c r="L475" s="471"/>
      <c r="M475" s="472"/>
      <c r="N475" s="116">
        <v>0.31000000238418579</v>
      </c>
    </row>
    <row r="476" spans="5:14" x14ac:dyDescent="0.3">
      <c r="E476" s="458" t="s">
        <v>589</v>
      </c>
      <c r="F476" s="459"/>
      <c r="G476" s="253"/>
      <c r="H476" s="116">
        <v>0.18000000715255737</v>
      </c>
      <c r="J476" s="470" t="s">
        <v>654</v>
      </c>
      <c r="K476" s="471"/>
      <c r="L476" s="471"/>
      <c r="M476" s="472"/>
      <c r="N476" s="116">
        <v>0.31000000238418579</v>
      </c>
    </row>
    <row r="477" spans="5:14" x14ac:dyDescent="0.3">
      <c r="E477" s="160" t="s">
        <v>639</v>
      </c>
      <c r="J477" s="470" t="s">
        <v>845</v>
      </c>
      <c r="K477" s="471"/>
      <c r="L477" s="471"/>
      <c r="M477" s="472"/>
      <c r="N477" s="116">
        <v>0.40999999642372131</v>
      </c>
    </row>
    <row r="478" spans="5:14" x14ac:dyDescent="0.3">
      <c r="J478" s="470" t="s">
        <v>421</v>
      </c>
      <c r="K478" s="471"/>
      <c r="L478" s="471"/>
      <c r="M478" s="472"/>
      <c r="N478" s="116">
        <v>0</v>
      </c>
    </row>
    <row r="479" spans="5:14" x14ac:dyDescent="0.3">
      <c r="J479" s="470" t="s">
        <v>846</v>
      </c>
      <c r="K479" s="471"/>
      <c r="L479" s="471"/>
      <c r="M479" s="472"/>
      <c r="N479" s="116">
        <v>0.40999999642372131</v>
      </c>
    </row>
    <row r="480" spans="5:14" x14ac:dyDescent="0.3">
      <c r="J480" s="470" t="s">
        <v>641</v>
      </c>
      <c r="K480" s="471"/>
      <c r="L480" s="471"/>
      <c r="M480" s="472"/>
      <c r="N480" s="116">
        <v>0.40999999642372131</v>
      </c>
    </row>
    <row r="481" spans="10:14" x14ac:dyDescent="0.3">
      <c r="J481" s="470" t="s">
        <v>634</v>
      </c>
      <c r="K481" s="471"/>
      <c r="L481" s="471"/>
      <c r="M481" s="472"/>
      <c r="N481" s="116">
        <v>9.9999997764825821E-3</v>
      </c>
    </row>
    <row r="482" spans="10:14" x14ac:dyDescent="0.3">
      <c r="J482" s="470" t="s">
        <v>732</v>
      </c>
      <c r="K482" s="471"/>
      <c r="L482" s="471"/>
      <c r="M482" s="472"/>
      <c r="N482" s="116">
        <v>0</v>
      </c>
    </row>
    <row r="483" spans="10:14" x14ac:dyDescent="0.3">
      <c r="J483" s="470" t="s">
        <v>733</v>
      </c>
      <c r="K483" s="471"/>
      <c r="L483" s="471"/>
      <c r="M483" s="472"/>
      <c r="N483" s="116">
        <v>0</v>
      </c>
    </row>
    <row r="484" spans="10:14" x14ac:dyDescent="0.3">
      <c r="J484" s="470" t="s">
        <v>573</v>
      </c>
      <c r="K484" s="471"/>
      <c r="L484" s="471"/>
      <c r="M484" s="472"/>
      <c r="N484" s="116">
        <v>0.34000000357627869</v>
      </c>
    </row>
    <row r="485" spans="10:14" x14ac:dyDescent="0.3">
      <c r="J485" s="470" t="s">
        <v>635</v>
      </c>
      <c r="K485" s="471"/>
      <c r="L485" s="471"/>
      <c r="M485" s="472"/>
      <c r="N485" s="116">
        <v>0</v>
      </c>
    </row>
    <row r="486" spans="10:14" x14ac:dyDescent="0.3">
      <c r="J486" s="470" t="s">
        <v>734</v>
      </c>
      <c r="K486" s="471"/>
      <c r="L486" s="471"/>
      <c r="M486" s="472"/>
      <c r="N486" s="116">
        <v>0</v>
      </c>
    </row>
    <row r="487" spans="10:14" x14ac:dyDescent="0.3">
      <c r="J487" s="470" t="s">
        <v>735</v>
      </c>
      <c r="K487" s="471"/>
      <c r="L487" s="471"/>
      <c r="M487" s="472"/>
      <c r="N487" s="116">
        <v>2.9999999329447746E-2</v>
      </c>
    </row>
    <row r="488" spans="10:14" x14ac:dyDescent="0.3">
      <c r="J488" s="470" t="s">
        <v>843</v>
      </c>
      <c r="K488" s="471"/>
      <c r="L488" s="471"/>
      <c r="M488" s="472"/>
      <c r="N488" s="116">
        <v>0.31000000238418579</v>
      </c>
    </row>
    <row r="489" spans="10:14" x14ac:dyDescent="0.3">
      <c r="J489" s="470" t="s">
        <v>825</v>
      </c>
      <c r="K489" s="471"/>
      <c r="L489" s="471"/>
      <c r="M489" s="472"/>
      <c r="N489" s="116">
        <v>0</v>
      </c>
    </row>
    <row r="490" spans="10:14" x14ac:dyDescent="0.3">
      <c r="J490" s="470" t="s">
        <v>575</v>
      </c>
      <c r="K490" s="471"/>
      <c r="L490" s="471"/>
      <c r="M490" s="472"/>
      <c r="N490" s="116">
        <v>0.37000000476837158</v>
      </c>
    </row>
    <row r="491" spans="10:14" x14ac:dyDescent="0.3">
      <c r="J491" s="470" t="s">
        <v>576</v>
      </c>
      <c r="K491" s="471"/>
      <c r="L491" s="471"/>
      <c r="M491" s="472"/>
      <c r="N491" s="116">
        <v>0</v>
      </c>
    </row>
    <row r="492" spans="10:14" x14ac:dyDescent="0.3">
      <c r="J492" s="470" t="s">
        <v>577</v>
      </c>
      <c r="K492" s="471"/>
      <c r="L492" s="471"/>
      <c r="M492" s="472"/>
      <c r="N492" s="116">
        <v>0</v>
      </c>
    </row>
    <row r="493" spans="10:14" x14ac:dyDescent="0.3">
      <c r="J493" s="470" t="s">
        <v>578</v>
      </c>
      <c r="K493" s="471"/>
      <c r="L493" s="471"/>
      <c r="M493" s="472"/>
      <c r="N493" s="116">
        <v>0</v>
      </c>
    </row>
    <row r="494" spans="10:14" x14ac:dyDescent="0.3">
      <c r="J494" s="470" t="s">
        <v>579</v>
      </c>
      <c r="K494" s="471"/>
      <c r="L494" s="471"/>
      <c r="M494" s="472"/>
      <c r="N494" s="116">
        <v>0</v>
      </c>
    </row>
    <row r="495" spans="10:14" x14ac:dyDescent="0.3">
      <c r="J495" s="470" t="s">
        <v>580</v>
      </c>
      <c r="K495" s="471"/>
      <c r="L495" s="471"/>
      <c r="M495" s="472"/>
      <c r="N495" s="116">
        <v>0</v>
      </c>
    </row>
    <row r="496" spans="10:14" x14ac:dyDescent="0.3">
      <c r="J496" s="470" t="s">
        <v>637</v>
      </c>
      <c r="K496" s="471"/>
      <c r="L496" s="471"/>
      <c r="M496" s="472"/>
      <c r="N496" s="116">
        <v>0</v>
      </c>
    </row>
    <row r="497" spans="10:14" x14ac:dyDescent="0.3">
      <c r="J497" s="470" t="s">
        <v>657</v>
      </c>
      <c r="K497" s="471"/>
      <c r="L497" s="471"/>
      <c r="M497" s="472"/>
      <c r="N497" s="116">
        <v>0.38999998569488525</v>
      </c>
    </row>
    <row r="498" spans="10:14" x14ac:dyDescent="0.3">
      <c r="J498" s="470" t="s">
        <v>581</v>
      </c>
      <c r="K498" s="471"/>
      <c r="L498" s="471"/>
      <c r="M498" s="472"/>
      <c r="N498" s="116">
        <v>0</v>
      </c>
    </row>
    <row r="499" spans="10:14" x14ac:dyDescent="0.3">
      <c r="J499" s="470" t="s">
        <v>424</v>
      </c>
      <c r="K499" s="471"/>
      <c r="L499" s="471"/>
      <c r="M499" s="472"/>
      <c r="N499" s="116">
        <v>0</v>
      </c>
    </row>
    <row r="500" spans="10:14" x14ac:dyDescent="0.3">
      <c r="J500" s="470" t="s">
        <v>582</v>
      </c>
      <c r="K500" s="471"/>
      <c r="L500" s="471"/>
      <c r="M500" s="472"/>
      <c r="N500" s="116">
        <v>0</v>
      </c>
    </row>
    <row r="501" spans="10:14" x14ac:dyDescent="0.3">
      <c r="J501" s="470" t="s">
        <v>736</v>
      </c>
      <c r="K501" s="471"/>
      <c r="L501" s="471"/>
      <c r="M501" s="472"/>
      <c r="N501" s="116">
        <v>0.23999999463558197</v>
      </c>
    </row>
    <row r="502" spans="10:14" x14ac:dyDescent="0.3">
      <c r="J502" s="470" t="s">
        <v>425</v>
      </c>
      <c r="K502" s="471"/>
      <c r="L502" s="471"/>
      <c r="M502" s="472"/>
      <c r="N502" s="116">
        <v>0</v>
      </c>
    </row>
    <row r="503" spans="10:14" x14ac:dyDescent="0.3">
      <c r="J503" s="470" t="s">
        <v>847</v>
      </c>
      <c r="K503" s="471"/>
      <c r="L503" s="471"/>
      <c r="M503" s="472"/>
      <c r="N503" s="116">
        <v>2.9999999329447746E-2</v>
      </c>
    </row>
    <row r="504" spans="10:14" x14ac:dyDescent="0.3">
      <c r="J504" s="470" t="s">
        <v>737</v>
      </c>
      <c r="K504" s="471"/>
      <c r="L504" s="471"/>
      <c r="M504" s="472"/>
      <c r="N504" s="116">
        <v>0.37000000476837158</v>
      </c>
    </row>
    <row r="505" spans="10:14" x14ac:dyDescent="0.3">
      <c r="J505" s="470" t="s">
        <v>749</v>
      </c>
      <c r="K505" s="471"/>
      <c r="L505" s="471"/>
      <c r="M505" s="472"/>
      <c r="N505" s="116">
        <v>0.36000001430511475</v>
      </c>
    </row>
    <row r="506" spans="10:14" x14ac:dyDescent="0.3">
      <c r="J506" s="470" t="s">
        <v>426</v>
      </c>
      <c r="K506" s="471"/>
      <c r="L506" s="471"/>
      <c r="M506" s="472"/>
      <c r="N506" s="116">
        <v>0.33000001311302185</v>
      </c>
    </row>
    <row r="507" spans="10:14" x14ac:dyDescent="0.3">
      <c r="J507" s="470" t="s">
        <v>750</v>
      </c>
      <c r="K507" s="471"/>
      <c r="L507" s="471"/>
      <c r="M507" s="472"/>
      <c r="N507" s="116">
        <v>0</v>
      </c>
    </row>
    <row r="508" spans="10:14" x14ac:dyDescent="0.3">
      <c r="J508" s="470" t="s">
        <v>122</v>
      </c>
      <c r="K508" s="471"/>
      <c r="L508" s="471"/>
      <c r="M508" s="472"/>
      <c r="N508" s="116">
        <v>0</v>
      </c>
    </row>
    <row r="509" spans="10:14" x14ac:dyDescent="0.3">
      <c r="J509" s="470" t="s">
        <v>738</v>
      </c>
      <c r="K509" s="471"/>
      <c r="L509" s="471"/>
      <c r="M509" s="472"/>
      <c r="N509" s="116">
        <v>0.38999998569488525</v>
      </c>
    </row>
    <row r="510" spans="10:14" x14ac:dyDescent="0.3">
      <c r="J510" s="470" t="s">
        <v>739</v>
      </c>
      <c r="K510" s="471"/>
      <c r="L510" s="471"/>
      <c r="M510" s="472"/>
      <c r="N510" s="116">
        <v>0</v>
      </c>
    </row>
    <row r="511" spans="10:14" x14ac:dyDescent="0.3">
      <c r="J511" s="470" t="s">
        <v>427</v>
      </c>
      <c r="K511" s="471"/>
      <c r="L511" s="471"/>
      <c r="M511" s="472"/>
      <c r="N511" s="116">
        <v>0</v>
      </c>
    </row>
    <row r="512" spans="10:14" x14ac:dyDescent="0.3">
      <c r="J512" s="470" t="s">
        <v>584</v>
      </c>
      <c r="K512" s="471"/>
      <c r="L512" s="471"/>
      <c r="M512" s="472"/>
      <c r="N512" s="116">
        <v>0.37999999523162842</v>
      </c>
    </row>
    <row r="513" spans="10:14" x14ac:dyDescent="0.3">
      <c r="J513" s="470" t="s">
        <v>740</v>
      </c>
      <c r="K513" s="471"/>
      <c r="L513" s="471"/>
      <c r="M513" s="472"/>
      <c r="N513" s="116">
        <v>0.20000000298023224</v>
      </c>
    </row>
    <row r="514" spans="10:14" x14ac:dyDescent="0.3">
      <c r="J514" s="470" t="s">
        <v>428</v>
      </c>
      <c r="K514" s="471"/>
      <c r="L514" s="471"/>
      <c r="M514" s="472"/>
      <c r="N514" s="116">
        <v>0</v>
      </c>
    </row>
    <row r="515" spans="10:14" x14ac:dyDescent="0.3">
      <c r="J515" s="470" t="s">
        <v>741</v>
      </c>
      <c r="K515" s="471"/>
      <c r="L515" s="471"/>
      <c r="M515" s="472"/>
      <c r="N515" s="116">
        <v>0.20000000298023224</v>
      </c>
    </row>
    <row r="516" spans="10:14" x14ac:dyDescent="0.3">
      <c r="J516" s="470" t="s">
        <v>369</v>
      </c>
      <c r="K516" s="471"/>
      <c r="L516" s="471"/>
      <c r="M516" s="472"/>
      <c r="N516" s="116">
        <v>0</v>
      </c>
    </row>
    <row r="517" spans="10:14" x14ac:dyDescent="0.3">
      <c r="J517" s="470" t="s">
        <v>751</v>
      </c>
      <c r="K517" s="471"/>
      <c r="L517" s="471"/>
      <c r="M517" s="472"/>
      <c r="N517" s="116">
        <v>0.37999999523162842</v>
      </c>
    </row>
    <row r="518" spans="10:14" x14ac:dyDescent="0.3">
      <c r="J518" s="470" t="s">
        <v>752</v>
      </c>
      <c r="K518" s="471"/>
      <c r="L518" s="471"/>
      <c r="M518" s="472"/>
      <c r="N518" s="116">
        <v>0</v>
      </c>
    </row>
    <row r="519" spans="10:14" x14ac:dyDescent="0.3">
      <c r="J519" s="470" t="s">
        <v>585</v>
      </c>
      <c r="K519" s="471"/>
      <c r="L519" s="471"/>
      <c r="M519" s="472"/>
      <c r="N519" s="116">
        <v>0</v>
      </c>
    </row>
    <row r="520" spans="10:14" x14ac:dyDescent="0.3">
      <c r="J520" s="470" t="s">
        <v>370</v>
      </c>
      <c r="K520" s="471"/>
      <c r="L520" s="471"/>
      <c r="M520" s="472"/>
      <c r="N520" s="116">
        <v>0</v>
      </c>
    </row>
    <row r="521" spans="10:14" x14ac:dyDescent="0.3">
      <c r="J521" s="470" t="s">
        <v>587</v>
      </c>
      <c r="K521" s="471"/>
      <c r="L521" s="471"/>
      <c r="M521" s="472"/>
      <c r="N521" s="116">
        <v>0.30000001192092896</v>
      </c>
    </row>
    <row r="522" spans="10:14" x14ac:dyDescent="0.3">
      <c r="J522" s="470" t="s">
        <v>638</v>
      </c>
      <c r="K522" s="471"/>
      <c r="L522" s="471"/>
      <c r="M522" s="472"/>
      <c r="N522" s="116">
        <v>0.20999999344348907</v>
      </c>
    </row>
    <row r="523" spans="10:14" x14ac:dyDescent="0.3">
      <c r="J523" s="470" t="s">
        <v>742</v>
      </c>
      <c r="K523" s="471"/>
      <c r="L523" s="471"/>
      <c r="M523" s="472"/>
      <c r="N523" s="116">
        <v>0</v>
      </c>
    </row>
    <row r="524" spans="10:14" x14ac:dyDescent="0.3">
      <c r="J524" s="470" t="s">
        <v>743</v>
      </c>
      <c r="K524" s="471"/>
      <c r="L524" s="471"/>
      <c r="M524" s="472"/>
      <c r="N524" s="116">
        <v>0.40999999642372131</v>
      </c>
    </row>
    <row r="525" spans="10:14" x14ac:dyDescent="0.3">
      <c r="J525" s="470" t="s">
        <v>744</v>
      </c>
      <c r="K525" s="471"/>
      <c r="L525" s="471"/>
      <c r="M525" s="472"/>
      <c r="N525" s="116">
        <v>0.38999998569488525</v>
      </c>
    </row>
    <row r="526" spans="10:14" x14ac:dyDescent="0.3">
      <c r="J526" s="470" t="s">
        <v>430</v>
      </c>
      <c r="K526" s="471"/>
      <c r="L526" s="471"/>
      <c r="M526" s="472"/>
      <c r="N526" s="116">
        <v>0.34999999403953552</v>
      </c>
    </row>
    <row r="527" spans="10:14" x14ac:dyDescent="0.3">
      <c r="J527" s="470" t="s">
        <v>589</v>
      </c>
      <c r="K527" s="471"/>
      <c r="L527" s="471"/>
      <c r="M527" s="472"/>
      <c r="N527" s="116">
        <v>0.20000000298023224</v>
      </c>
    </row>
    <row r="528" spans="10:14" x14ac:dyDescent="0.3">
      <c r="J528" s="160" t="s">
        <v>745</v>
      </c>
    </row>
    <row r="529" spans="5:8" ht="18.75" x14ac:dyDescent="0.3">
      <c r="E529" s="779">
        <v>2019</v>
      </c>
      <c r="F529" s="779"/>
      <c r="H529" s="250"/>
    </row>
    <row r="530" spans="5:8" x14ac:dyDescent="0.3">
      <c r="E530" s="337" t="s">
        <v>763</v>
      </c>
      <c r="F530" s="338"/>
    </row>
    <row r="531" spans="5:8" ht="18" x14ac:dyDescent="0.3">
      <c r="E531" s="167">
        <v>0.31000000238418579</v>
      </c>
      <c r="F531" s="168" t="s">
        <v>309</v>
      </c>
    </row>
    <row r="533" spans="5:8" ht="39" x14ac:dyDescent="0.3">
      <c r="E533" s="788" t="s">
        <v>101</v>
      </c>
      <c r="F533" s="788"/>
      <c r="G533" s="788"/>
      <c r="H533" s="201" t="s">
        <v>764</v>
      </c>
    </row>
    <row r="534" spans="5:8" x14ac:dyDescent="0.3">
      <c r="E534" s="475" t="s">
        <v>530</v>
      </c>
      <c r="F534" s="477"/>
      <c r="G534" s="478"/>
      <c r="H534" s="371">
        <v>0</v>
      </c>
    </row>
    <row r="535" spans="5:8" x14ac:dyDescent="0.3">
      <c r="E535" s="475" t="s">
        <v>116</v>
      </c>
      <c r="F535" s="477"/>
      <c r="G535" s="478"/>
      <c r="H535" s="371">
        <v>0</v>
      </c>
    </row>
    <row r="536" spans="5:8" x14ac:dyDescent="0.3">
      <c r="E536" s="475" t="s">
        <v>643</v>
      </c>
      <c r="F536" s="479"/>
      <c r="G536" s="480"/>
      <c r="H536" s="371">
        <v>0.28999999165534973</v>
      </c>
    </row>
    <row r="537" spans="5:8" x14ac:dyDescent="0.3">
      <c r="E537" s="475" t="s">
        <v>531</v>
      </c>
      <c r="F537" s="479"/>
      <c r="G537" s="480"/>
      <c r="H537" s="371">
        <v>0.11999999731779099</v>
      </c>
    </row>
    <row r="538" spans="5:8" x14ac:dyDescent="0.3">
      <c r="E538" s="475" t="s">
        <v>838</v>
      </c>
      <c r="F538" s="479"/>
      <c r="G538" s="480"/>
      <c r="H538" s="371">
        <v>3.9999999105930328E-2</v>
      </c>
    </row>
    <row r="539" spans="5:8" x14ac:dyDescent="0.3">
      <c r="E539" s="475" t="s">
        <v>767</v>
      </c>
      <c r="F539" s="479"/>
      <c r="G539" s="480"/>
      <c r="H539" s="371">
        <v>0</v>
      </c>
    </row>
    <row r="540" spans="5:8" x14ac:dyDescent="0.3">
      <c r="E540" s="475" t="s">
        <v>768</v>
      </c>
      <c r="F540" s="479"/>
      <c r="G540" s="480"/>
      <c r="H540" s="371">
        <v>0</v>
      </c>
    </row>
    <row r="541" spans="5:8" x14ac:dyDescent="0.3">
      <c r="E541" s="475" t="s">
        <v>360</v>
      </c>
      <c r="F541" s="477"/>
      <c r="G541" s="478"/>
      <c r="H541" s="371">
        <v>0.27000001072883606</v>
      </c>
    </row>
    <row r="542" spans="5:8" x14ac:dyDescent="0.3">
      <c r="E542" s="475" t="s">
        <v>532</v>
      </c>
      <c r="F542" s="476"/>
      <c r="G542" s="478"/>
      <c r="H542" s="371">
        <v>0</v>
      </c>
    </row>
    <row r="543" spans="5:8" x14ac:dyDescent="0.3">
      <c r="E543" s="475" t="s">
        <v>703</v>
      </c>
      <c r="F543" s="476"/>
      <c r="G543" s="253"/>
      <c r="H543" s="371">
        <v>0.31000000238418579</v>
      </c>
    </row>
    <row r="544" spans="5:8" x14ac:dyDescent="0.3">
      <c r="E544" s="475" t="s">
        <v>769</v>
      </c>
      <c r="F544" s="476"/>
      <c r="G544" s="253"/>
      <c r="H544" s="371">
        <v>0</v>
      </c>
    </row>
    <row r="545" spans="5:8" x14ac:dyDescent="0.3">
      <c r="E545" s="475" t="s">
        <v>848</v>
      </c>
      <c r="F545" s="476"/>
      <c r="G545" s="253"/>
      <c r="H545" s="371">
        <v>0.31000000238418579</v>
      </c>
    </row>
    <row r="546" spans="5:8" x14ac:dyDescent="0.3">
      <c r="E546" s="475" t="s">
        <v>644</v>
      </c>
      <c r="F546" s="476"/>
      <c r="G546" s="253"/>
      <c r="H546" s="371">
        <v>0</v>
      </c>
    </row>
    <row r="547" spans="5:8" x14ac:dyDescent="0.3">
      <c r="E547" s="475" t="s">
        <v>404</v>
      </c>
      <c r="F547" s="476"/>
      <c r="G547" s="253"/>
      <c r="H547" s="371">
        <v>0.30000001192092896</v>
      </c>
    </row>
    <row r="548" spans="5:8" x14ac:dyDescent="0.3">
      <c r="E548" s="475" t="s">
        <v>849</v>
      </c>
      <c r="F548" s="476"/>
      <c r="G548" s="253"/>
      <c r="H548" s="371">
        <v>0</v>
      </c>
    </row>
    <row r="549" spans="5:8" x14ac:dyDescent="0.3">
      <c r="E549" s="475" t="s">
        <v>108</v>
      </c>
      <c r="F549" s="476"/>
      <c r="G549" s="253"/>
      <c r="H549" s="371">
        <v>0.18000000715255737</v>
      </c>
    </row>
    <row r="550" spans="5:8" x14ac:dyDescent="0.3">
      <c r="E550" s="475" t="s">
        <v>405</v>
      </c>
      <c r="F550" s="476"/>
      <c r="G550" s="253"/>
      <c r="H550" s="371">
        <v>0</v>
      </c>
    </row>
    <row r="551" spans="5:8" x14ac:dyDescent="0.3">
      <c r="E551" s="475" t="s">
        <v>533</v>
      </c>
      <c r="F551" s="476"/>
      <c r="G551" s="253"/>
      <c r="H551" s="371">
        <v>0</v>
      </c>
    </row>
    <row r="552" spans="5:8" x14ac:dyDescent="0.3">
      <c r="E552" s="475" t="s">
        <v>642</v>
      </c>
      <c r="F552" s="476"/>
      <c r="G552" s="253"/>
      <c r="H552" s="371">
        <v>0</v>
      </c>
    </row>
    <row r="553" spans="5:8" x14ac:dyDescent="0.3">
      <c r="E553" s="475" t="s">
        <v>850</v>
      </c>
      <c r="F553" s="476"/>
      <c r="G553" s="253"/>
      <c r="H553" s="371">
        <v>0.2800000011920929</v>
      </c>
    </row>
    <row r="554" spans="5:8" x14ac:dyDescent="0.3">
      <c r="E554" s="475" t="s">
        <v>406</v>
      </c>
      <c r="F554" s="476"/>
      <c r="G554" s="253"/>
      <c r="H554" s="371">
        <v>0</v>
      </c>
    </row>
    <row r="555" spans="5:8" x14ac:dyDescent="0.3">
      <c r="E555" s="475" t="s">
        <v>361</v>
      </c>
      <c r="F555" s="476"/>
      <c r="G555" s="253"/>
      <c r="H555" s="371">
        <v>0</v>
      </c>
    </row>
    <row r="556" spans="5:8" x14ac:dyDescent="0.3">
      <c r="E556" s="475" t="s">
        <v>627</v>
      </c>
      <c r="F556" s="476"/>
      <c r="G556" s="253"/>
      <c r="H556" s="371">
        <v>0</v>
      </c>
    </row>
    <row r="557" spans="5:8" x14ac:dyDescent="0.3">
      <c r="E557" s="475" t="s">
        <v>362</v>
      </c>
      <c r="F557" s="476"/>
      <c r="G557" s="476"/>
      <c r="H557" s="371">
        <v>0.18999999761581421</v>
      </c>
    </row>
    <row r="558" spans="5:8" x14ac:dyDescent="0.3">
      <c r="E558" s="475" t="s">
        <v>203</v>
      </c>
      <c r="F558" s="476"/>
      <c r="G558" s="476"/>
      <c r="H558" s="371">
        <v>0</v>
      </c>
    </row>
    <row r="559" spans="5:8" x14ac:dyDescent="0.3">
      <c r="E559" s="475" t="s">
        <v>407</v>
      </c>
      <c r="F559" s="476"/>
      <c r="G559" s="476"/>
      <c r="H559" s="371">
        <v>0</v>
      </c>
    </row>
    <row r="560" spans="5:8" x14ac:dyDescent="0.3">
      <c r="E560" s="475" t="s">
        <v>770</v>
      </c>
      <c r="F560" s="476"/>
      <c r="G560" s="476"/>
      <c r="H560" s="371">
        <v>0</v>
      </c>
    </row>
    <row r="561" spans="5:8" x14ac:dyDescent="0.3">
      <c r="E561" s="475" t="s">
        <v>851</v>
      </c>
      <c r="F561" s="476"/>
      <c r="G561" s="476"/>
      <c r="H561" s="371">
        <v>0.28999999165534973</v>
      </c>
    </row>
    <row r="562" spans="5:8" x14ac:dyDescent="0.3">
      <c r="E562" s="475" t="s">
        <v>852</v>
      </c>
      <c r="F562" s="476"/>
      <c r="G562" s="476"/>
      <c r="H562" s="371">
        <v>0</v>
      </c>
    </row>
    <row r="563" spans="5:8" x14ac:dyDescent="0.3">
      <c r="E563" s="475" t="s">
        <v>705</v>
      </c>
      <c r="F563" s="476"/>
      <c r="G563" s="476"/>
      <c r="H563" s="371">
        <v>0</v>
      </c>
    </row>
    <row r="564" spans="5:8" x14ac:dyDescent="0.3">
      <c r="E564" s="475" t="s">
        <v>806</v>
      </c>
      <c r="F564" s="476"/>
      <c r="G564" s="476"/>
      <c r="H564" s="371">
        <v>0</v>
      </c>
    </row>
    <row r="565" spans="5:8" x14ac:dyDescent="0.3">
      <c r="E565" s="475" t="s">
        <v>363</v>
      </c>
      <c r="F565" s="476"/>
      <c r="G565" s="476"/>
      <c r="H565" s="371">
        <v>0</v>
      </c>
    </row>
    <row r="566" spans="5:8" x14ac:dyDescent="0.3">
      <c r="E566" s="475" t="s">
        <v>364</v>
      </c>
      <c r="F566" s="476"/>
      <c r="G566" s="476"/>
      <c r="H566" s="371">
        <v>0.31000000238418579</v>
      </c>
    </row>
    <row r="567" spans="5:8" x14ac:dyDescent="0.3">
      <c r="E567" s="475" t="s">
        <v>205</v>
      </c>
      <c r="F567" s="476"/>
      <c r="G567" s="476"/>
      <c r="H567" s="371">
        <v>0</v>
      </c>
    </row>
    <row r="568" spans="5:8" x14ac:dyDescent="0.3">
      <c r="E568" s="475" t="s">
        <v>708</v>
      </c>
      <c r="F568" s="476"/>
      <c r="G568" s="476"/>
      <c r="H568" s="371">
        <v>0</v>
      </c>
    </row>
    <row r="569" spans="5:8" x14ac:dyDescent="0.3">
      <c r="E569" s="475" t="s">
        <v>710</v>
      </c>
      <c r="F569" s="476"/>
      <c r="G569" s="476"/>
      <c r="H569" s="371">
        <v>0</v>
      </c>
    </row>
    <row r="570" spans="5:8" x14ac:dyDescent="0.3">
      <c r="E570" s="475" t="s">
        <v>860</v>
      </c>
      <c r="F570" s="476"/>
      <c r="G570" s="476"/>
      <c r="H570" s="371">
        <v>0.31000000238418579</v>
      </c>
    </row>
    <row r="571" spans="5:8" x14ac:dyDescent="0.3">
      <c r="E571" s="475" t="s">
        <v>628</v>
      </c>
      <c r="F571" s="476"/>
      <c r="G571" s="476"/>
      <c r="H571" s="371">
        <v>7.0000000298023224E-2</v>
      </c>
    </row>
    <row r="572" spans="5:8" x14ac:dyDescent="0.3">
      <c r="E572" s="475" t="s">
        <v>771</v>
      </c>
      <c r="F572" s="476"/>
      <c r="G572" s="476"/>
      <c r="H572" s="371">
        <v>0</v>
      </c>
    </row>
    <row r="573" spans="5:8" x14ac:dyDescent="0.3">
      <c r="E573" s="475" t="s">
        <v>103</v>
      </c>
      <c r="F573" s="476"/>
      <c r="G573" s="476"/>
      <c r="H573" s="371">
        <v>9.9999997764825821E-3</v>
      </c>
    </row>
    <row r="574" spans="5:8" x14ac:dyDescent="0.3">
      <c r="E574" s="475" t="s">
        <v>409</v>
      </c>
      <c r="F574" s="476"/>
      <c r="G574" s="476"/>
      <c r="H574" s="371">
        <v>0</v>
      </c>
    </row>
    <row r="575" spans="5:8" x14ac:dyDescent="0.3">
      <c r="E575" s="475" t="s">
        <v>539</v>
      </c>
      <c r="F575" s="476"/>
      <c r="G575" s="476"/>
      <c r="H575" s="371">
        <v>0</v>
      </c>
    </row>
    <row r="576" spans="5:8" x14ac:dyDescent="0.3">
      <c r="E576" s="475" t="s">
        <v>540</v>
      </c>
      <c r="F576" s="476"/>
      <c r="G576" s="476"/>
      <c r="H576" s="371">
        <v>9.9999997764825821E-3</v>
      </c>
    </row>
    <row r="577" spans="5:8" x14ac:dyDescent="0.3">
      <c r="E577" s="475" t="s">
        <v>410</v>
      </c>
      <c r="F577" s="476"/>
      <c r="G577" s="476"/>
      <c r="H577" s="371">
        <v>0</v>
      </c>
    </row>
    <row r="578" spans="5:8" x14ac:dyDescent="0.3">
      <c r="E578" s="475" t="s">
        <v>541</v>
      </c>
      <c r="F578" s="476"/>
      <c r="G578" s="476"/>
      <c r="H578" s="371">
        <v>0</v>
      </c>
    </row>
    <row r="579" spans="5:8" x14ac:dyDescent="0.3">
      <c r="E579" s="475" t="s">
        <v>629</v>
      </c>
      <c r="F579" s="476"/>
      <c r="G579" s="476"/>
      <c r="H579" s="371">
        <v>0</v>
      </c>
    </row>
    <row r="580" spans="5:8" x14ac:dyDescent="0.3">
      <c r="E580" s="475" t="s">
        <v>646</v>
      </c>
      <c r="F580" s="476"/>
      <c r="G580" s="476"/>
      <c r="H580" s="371">
        <v>0</v>
      </c>
    </row>
    <row r="581" spans="5:8" x14ac:dyDescent="0.3">
      <c r="E581" s="475" t="s">
        <v>647</v>
      </c>
      <c r="F581" s="476"/>
      <c r="G581" s="476"/>
      <c r="H581" s="371">
        <v>0</v>
      </c>
    </row>
    <row r="582" spans="5:8" x14ac:dyDescent="0.3">
      <c r="E582" s="475" t="s">
        <v>542</v>
      </c>
      <c r="F582" s="476"/>
      <c r="G582" s="476"/>
      <c r="H582" s="371">
        <v>0</v>
      </c>
    </row>
    <row r="583" spans="5:8" x14ac:dyDescent="0.3">
      <c r="E583" s="475" t="s">
        <v>648</v>
      </c>
      <c r="F583" s="476"/>
      <c r="G583" s="476"/>
      <c r="H583" s="371">
        <v>0</v>
      </c>
    </row>
    <row r="584" spans="5:8" x14ac:dyDescent="0.3">
      <c r="E584" s="475" t="s">
        <v>411</v>
      </c>
      <c r="F584" s="476"/>
      <c r="G584" s="476"/>
      <c r="H584" s="371">
        <v>0.2800000011920929</v>
      </c>
    </row>
    <row r="585" spans="5:8" x14ac:dyDescent="0.3">
      <c r="E585" s="475" t="s">
        <v>543</v>
      </c>
      <c r="F585" s="476"/>
      <c r="G585" s="476"/>
      <c r="H585" s="371">
        <v>0.23000000417232513</v>
      </c>
    </row>
    <row r="586" spans="5:8" x14ac:dyDescent="0.3">
      <c r="E586" s="475" t="s">
        <v>711</v>
      </c>
      <c r="F586" s="476"/>
      <c r="G586" s="476"/>
      <c r="H586" s="371">
        <v>0.15999999642372131</v>
      </c>
    </row>
    <row r="587" spans="5:8" x14ac:dyDescent="0.3">
      <c r="E587" s="475" t="s">
        <v>630</v>
      </c>
      <c r="F587" s="476"/>
      <c r="G587" s="476"/>
      <c r="H587" s="371">
        <v>0.30000001192092896</v>
      </c>
    </row>
    <row r="588" spans="5:8" x14ac:dyDescent="0.3">
      <c r="E588" s="475" t="s">
        <v>712</v>
      </c>
      <c r="F588" s="476"/>
      <c r="G588" s="476"/>
      <c r="H588" s="371">
        <v>0</v>
      </c>
    </row>
    <row r="589" spans="5:8" x14ac:dyDescent="0.3">
      <c r="E589" s="475" t="s">
        <v>544</v>
      </c>
      <c r="F589" s="476"/>
      <c r="G589" s="476"/>
      <c r="H589" s="371">
        <v>0.23000000417232513</v>
      </c>
    </row>
    <row r="590" spans="5:8" x14ac:dyDescent="0.3">
      <c r="E590" s="475" t="s">
        <v>859</v>
      </c>
      <c r="F590" s="476"/>
      <c r="G590" s="476"/>
      <c r="H590" s="371">
        <v>0.11999999731779099</v>
      </c>
    </row>
    <row r="591" spans="5:8" x14ac:dyDescent="0.3">
      <c r="E591" s="475" t="s">
        <v>546</v>
      </c>
      <c r="F591" s="476"/>
      <c r="G591" s="476"/>
      <c r="H591" s="371">
        <v>0</v>
      </c>
    </row>
    <row r="592" spans="5:8" x14ac:dyDescent="0.3">
      <c r="E592" s="475" t="s">
        <v>772</v>
      </c>
      <c r="F592" s="476"/>
      <c r="G592" s="476"/>
      <c r="H592" s="371">
        <v>0</v>
      </c>
    </row>
    <row r="593" spans="5:8" x14ac:dyDescent="0.3">
      <c r="E593" s="475" t="s">
        <v>839</v>
      </c>
      <c r="F593" s="476"/>
      <c r="G593" s="476"/>
      <c r="H593" s="371">
        <v>0</v>
      </c>
    </row>
    <row r="594" spans="5:8" x14ac:dyDescent="0.3">
      <c r="E594" s="475" t="s">
        <v>832</v>
      </c>
      <c r="F594" s="476"/>
      <c r="G594" s="476"/>
      <c r="H594" s="371">
        <v>0</v>
      </c>
    </row>
    <row r="595" spans="5:8" x14ac:dyDescent="0.3">
      <c r="E595" s="475" t="s">
        <v>842</v>
      </c>
      <c r="F595" s="476"/>
      <c r="G595" s="476"/>
      <c r="H595" s="371">
        <v>0</v>
      </c>
    </row>
    <row r="596" spans="5:8" x14ac:dyDescent="0.3">
      <c r="E596" s="475" t="s">
        <v>714</v>
      </c>
      <c r="F596" s="476"/>
      <c r="G596" s="476"/>
      <c r="H596" s="371">
        <v>0.28999999165534973</v>
      </c>
    </row>
    <row r="597" spans="5:8" x14ac:dyDescent="0.3">
      <c r="E597" s="475" t="s">
        <v>715</v>
      </c>
      <c r="F597" s="476"/>
      <c r="G597" s="476"/>
      <c r="H597" s="371">
        <v>0</v>
      </c>
    </row>
    <row r="598" spans="5:8" x14ac:dyDescent="0.3">
      <c r="E598" s="475" t="s">
        <v>716</v>
      </c>
      <c r="F598" s="476"/>
      <c r="G598" s="476"/>
      <c r="H598" s="371">
        <v>0</v>
      </c>
    </row>
    <row r="599" spans="5:8" x14ac:dyDescent="0.3">
      <c r="E599" s="475" t="s">
        <v>412</v>
      </c>
      <c r="F599" s="476"/>
      <c r="G599" s="476"/>
      <c r="H599" s="371">
        <v>0</v>
      </c>
    </row>
    <row r="600" spans="5:8" x14ac:dyDescent="0.3">
      <c r="E600" s="475" t="s">
        <v>413</v>
      </c>
      <c r="F600" s="476"/>
      <c r="G600" s="476"/>
      <c r="H600" s="371">
        <v>0</v>
      </c>
    </row>
    <row r="601" spans="5:8" x14ac:dyDescent="0.3">
      <c r="E601" s="475" t="s">
        <v>747</v>
      </c>
      <c r="F601" s="476"/>
      <c r="G601" s="476"/>
      <c r="H601" s="371">
        <v>0.18000000715255737</v>
      </c>
    </row>
    <row r="602" spans="5:8" x14ac:dyDescent="0.3">
      <c r="E602" s="475" t="s">
        <v>414</v>
      </c>
      <c r="F602" s="476"/>
      <c r="G602" s="476"/>
      <c r="H602" s="371">
        <v>0</v>
      </c>
    </row>
    <row r="603" spans="5:8" x14ac:dyDescent="0.3">
      <c r="E603" s="475" t="s">
        <v>415</v>
      </c>
      <c r="F603" s="476"/>
      <c r="G603" s="476"/>
      <c r="H603" s="371">
        <v>0</v>
      </c>
    </row>
    <row r="604" spans="5:8" x14ac:dyDescent="0.3">
      <c r="E604" s="475" t="s">
        <v>718</v>
      </c>
      <c r="F604" s="476"/>
      <c r="G604" s="476"/>
      <c r="H604" s="371">
        <v>0.28999999165534973</v>
      </c>
    </row>
    <row r="605" spans="5:8" x14ac:dyDescent="0.3">
      <c r="E605" s="475" t="s">
        <v>206</v>
      </c>
      <c r="F605" s="476"/>
      <c r="G605" s="476"/>
      <c r="H605" s="371">
        <v>0</v>
      </c>
    </row>
    <row r="606" spans="5:8" x14ac:dyDescent="0.3">
      <c r="E606" s="475" t="s">
        <v>807</v>
      </c>
      <c r="F606" s="476"/>
      <c r="G606" s="476"/>
      <c r="H606" s="371">
        <v>0</v>
      </c>
    </row>
    <row r="607" spans="5:8" x14ac:dyDescent="0.3">
      <c r="E607" s="475" t="s">
        <v>773</v>
      </c>
      <c r="F607" s="476"/>
      <c r="G607" s="476"/>
      <c r="H607" s="371">
        <v>0</v>
      </c>
    </row>
    <row r="608" spans="5:8" x14ac:dyDescent="0.3">
      <c r="E608" s="475" t="s">
        <v>774</v>
      </c>
      <c r="F608" s="476"/>
      <c r="G608" s="476"/>
      <c r="H608" s="371">
        <v>0</v>
      </c>
    </row>
    <row r="609" spans="5:8" x14ac:dyDescent="0.3">
      <c r="E609" s="475" t="s">
        <v>775</v>
      </c>
      <c r="F609" s="476"/>
      <c r="G609" s="476"/>
      <c r="H609" s="371">
        <v>0</v>
      </c>
    </row>
    <row r="610" spans="5:8" x14ac:dyDescent="0.3">
      <c r="E610" s="475" t="s">
        <v>853</v>
      </c>
      <c r="F610" s="476"/>
      <c r="G610" s="476"/>
      <c r="H610" s="371">
        <v>0.23999999463558197</v>
      </c>
    </row>
    <row r="611" spans="5:8" x14ac:dyDescent="0.3">
      <c r="E611" s="475" t="s">
        <v>808</v>
      </c>
      <c r="F611" s="476"/>
      <c r="G611" s="476"/>
      <c r="H611" s="371">
        <v>0</v>
      </c>
    </row>
    <row r="612" spans="5:8" x14ac:dyDescent="0.3">
      <c r="E612" s="475" t="s">
        <v>417</v>
      </c>
      <c r="F612" s="476"/>
      <c r="G612" s="476"/>
      <c r="H612" s="371">
        <v>0</v>
      </c>
    </row>
    <row r="613" spans="5:8" x14ac:dyDescent="0.3">
      <c r="E613" s="475" t="s">
        <v>121</v>
      </c>
      <c r="F613" s="476"/>
      <c r="G613" s="476"/>
      <c r="H613" s="371">
        <v>0</v>
      </c>
    </row>
    <row r="614" spans="5:8" x14ac:dyDescent="0.3">
      <c r="E614" s="475" t="s">
        <v>651</v>
      </c>
      <c r="F614" s="476"/>
      <c r="G614" s="476"/>
      <c r="H614" s="371">
        <v>0.27000001072883606</v>
      </c>
    </row>
    <row r="615" spans="5:8" x14ac:dyDescent="0.3">
      <c r="E615" s="475" t="s">
        <v>207</v>
      </c>
      <c r="F615" s="476"/>
      <c r="G615" s="476"/>
      <c r="H615" s="371">
        <v>0.31000000238418579</v>
      </c>
    </row>
    <row r="616" spans="5:8" x14ac:dyDescent="0.3">
      <c r="E616" s="475" t="s">
        <v>809</v>
      </c>
      <c r="F616" s="476"/>
      <c r="G616" s="476"/>
      <c r="H616" s="371">
        <v>0</v>
      </c>
    </row>
    <row r="617" spans="5:8" x14ac:dyDescent="0.3">
      <c r="E617" s="475" t="s">
        <v>776</v>
      </c>
      <c r="F617" s="476"/>
      <c r="G617" s="476"/>
      <c r="H617" s="371">
        <v>0</v>
      </c>
    </row>
    <row r="618" spans="5:8" x14ac:dyDescent="0.3">
      <c r="E618" s="475" t="s">
        <v>208</v>
      </c>
      <c r="F618" s="476"/>
      <c r="G618" s="476"/>
      <c r="H618" s="371">
        <v>0.25999999046325684</v>
      </c>
    </row>
    <row r="619" spans="5:8" x14ac:dyDescent="0.3">
      <c r="E619" s="475" t="s">
        <v>810</v>
      </c>
      <c r="F619" s="476"/>
      <c r="G619" s="476"/>
      <c r="H619" s="371">
        <v>0</v>
      </c>
    </row>
    <row r="620" spans="5:8" x14ac:dyDescent="0.3">
      <c r="E620" s="475" t="s">
        <v>419</v>
      </c>
      <c r="F620" s="476"/>
      <c r="G620" s="476"/>
      <c r="H620" s="371">
        <v>0</v>
      </c>
    </row>
    <row r="621" spans="5:8" x14ac:dyDescent="0.3">
      <c r="E621" s="475" t="s">
        <v>560</v>
      </c>
      <c r="F621" s="476"/>
      <c r="G621" s="476"/>
      <c r="H621" s="371">
        <v>0.30000001192092896</v>
      </c>
    </row>
    <row r="622" spans="5:8" x14ac:dyDescent="0.3">
      <c r="E622" s="475" t="s">
        <v>720</v>
      </c>
      <c r="F622" s="476"/>
      <c r="G622" s="476"/>
      <c r="H622" s="371">
        <v>0</v>
      </c>
    </row>
    <row r="623" spans="5:8" x14ac:dyDescent="0.3">
      <c r="E623" s="475" t="s">
        <v>834</v>
      </c>
      <c r="F623" s="476"/>
      <c r="G623" s="476"/>
      <c r="H623" s="371">
        <v>0</v>
      </c>
    </row>
    <row r="624" spans="5:8" x14ac:dyDescent="0.3">
      <c r="E624" s="475" t="s">
        <v>748</v>
      </c>
      <c r="F624" s="476"/>
      <c r="G624" s="476"/>
      <c r="H624" s="371">
        <v>0.25999999046325684</v>
      </c>
    </row>
    <row r="625" spans="5:8" x14ac:dyDescent="0.3">
      <c r="E625" s="475" t="s">
        <v>854</v>
      </c>
      <c r="F625" s="476"/>
      <c r="G625" s="476"/>
      <c r="H625" s="371">
        <v>0.27000001072883606</v>
      </c>
    </row>
    <row r="626" spans="5:8" x14ac:dyDescent="0.3">
      <c r="E626" s="475" t="s">
        <v>418</v>
      </c>
      <c r="F626" s="476"/>
      <c r="G626" s="476"/>
      <c r="H626" s="371">
        <v>0.10000000149011612</v>
      </c>
    </row>
    <row r="627" spans="5:8" x14ac:dyDescent="0.3">
      <c r="E627" s="475" t="s">
        <v>114</v>
      </c>
      <c r="F627" s="476"/>
      <c r="G627" s="476"/>
      <c r="H627" s="371">
        <v>0.17000000178813934</v>
      </c>
    </row>
    <row r="628" spans="5:8" x14ac:dyDescent="0.3">
      <c r="E628" s="475" t="s">
        <v>722</v>
      </c>
      <c r="F628" s="476"/>
      <c r="G628" s="476"/>
      <c r="H628" s="371">
        <v>0</v>
      </c>
    </row>
    <row r="629" spans="5:8" x14ac:dyDescent="0.3">
      <c r="E629" s="475" t="s">
        <v>561</v>
      </c>
      <c r="F629" s="476"/>
      <c r="G629" s="476"/>
      <c r="H629" s="371">
        <v>0.25999999046325684</v>
      </c>
    </row>
    <row r="630" spans="5:8" x14ac:dyDescent="0.3">
      <c r="E630" s="475" t="s">
        <v>723</v>
      </c>
      <c r="F630" s="476"/>
      <c r="G630" s="476"/>
      <c r="H630" s="371">
        <v>0.30000001192092896</v>
      </c>
    </row>
    <row r="631" spans="5:8" x14ac:dyDescent="0.3">
      <c r="E631" s="475" t="s">
        <v>562</v>
      </c>
      <c r="F631" s="476"/>
      <c r="G631" s="476"/>
      <c r="H631" s="371">
        <v>0</v>
      </c>
    </row>
    <row r="632" spans="5:8" x14ac:dyDescent="0.3">
      <c r="E632" s="475" t="s">
        <v>563</v>
      </c>
      <c r="F632" s="476"/>
      <c r="G632" s="476"/>
      <c r="H632" s="371">
        <v>0.17000000178813934</v>
      </c>
    </row>
    <row r="633" spans="5:8" x14ac:dyDescent="0.3">
      <c r="E633" s="475" t="s">
        <v>724</v>
      </c>
      <c r="F633" s="476"/>
      <c r="G633" s="476"/>
      <c r="H633" s="371">
        <v>0.31000000238418579</v>
      </c>
    </row>
    <row r="634" spans="5:8" x14ac:dyDescent="0.3">
      <c r="E634" s="475" t="s">
        <v>106</v>
      </c>
      <c r="F634" s="476"/>
      <c r="G634" s="476"/>
      <c r="H634" s="371">
        <v>0.20999999344348907</v>
      </c>
    </row>
    <row r="635" spans="5:8" x14ac:dyDescent="0.3">
      <c r="E635" s="475" t="s">
        <v>777</v>
      </c>
      <c r="F635" s="476"/>
      <c r="G635" s="476"/>
      <c r="H635" s="371">
        <v>0</v>
      </c>
    </row>
    <row r="636" spans="5:8" x14ac:dyDescent="0.3">
      <c r="E636" s="475" t="s">
        <v>830</v>
      </c>
      <c r="F636" s="476"/>
      <c r="G636" s="476"/>
      <c r="H636" s="371">
        <v>0</v>
      </c>
    </row>
    <row r="637" spans="5:8" x14ac:dyDescent="0.3">
      <c r="E637" s="475" t="s">
        <v>778</v>
      </c>
      <c r="F637" s="476"/>
      <c r="G637" s="476"/>
      <c r="H637" s="371">
        <v>0.2800000011920929</v>
      </c>
    </row>
    <row r="638" spans="5:8" x14ac:dyDescent="0.3">
      <c r="E638" s="475" t="s">
        <v>725</v>
      </c>
      <c r="F638" s="476"/>
      <c r="G638" s="476"/>
      <c r="H638" s="371">
        <v>0</v>
      </c>
    </row>
    <row r="639" spans="5:8" x14ac:dyDescent="0.3">
      <c r="E639" s="475" t="s">
        <v>811</v>
      </c>
      <c r="F639" s="476"/>
      <c r="G639" s="476"/>
      <c r="H639" s="371">
        <v>0.31000000238418579</v>
      </c>
    </row>
    <row r="640" spans="5:8" x14ac:dyDescent="0.3">
      <c r="E640" s="475" t="s">
        <v>567</v>
      </c>
      <c r="F640" s="476"/>
      <c r="G640" s="476"/>
      <c r="H640" s="371">
        <v>0</v>
      </c>
    </row>
    <row r="641" spans="5:8" x14ac:dyDescent="0.3">
      <c r="E641" s="475" t="s">
        <v>779</v>
      </c>
      <c r="F641" s="476"/>
      <c r="G641" s="476"/>
      <c r="H641" s="371">
        <v>0</v>
      </c>
    </row>
    <row r="642" spans="5:8" x14ac:dyDescent="0.3">
      <c r="E642" s="475" t="s">
        <v>652</v>
      </c>
      <c r="F642" s="476"/>
      <c r="G642" s="476"/>
      <c r="H642" s="371">
        <v>0.27000001072883606</v>
      </c>
    </row>
    <row r="643" spans="5:8" x14ac:dyDescent="0.3">
      <c r="E643" s="475" t="s">
        <v>568</v>
      </c>
      <c r="F643" s="476"/>
      <c r="G643" s="476"/>
      <c r="H643" s="371">
        <v>0</v>
      </c>
    </row>
    <row r="644" spans="5:8" x14ac:dyDescent="0.3">
      <c r="E644" s="475" t="s">
        <v>110</v>
      </c>
      <c r="F644" s="476"/>
      <c r="G644" s="476"/>
      <c r="H644" s="371">
        <v>0.20999999344348907</v>
      </c>
    </row>
    <row r="645" spans="5:8" x14ac:dyDescent="0.3">
      <c r="E645" s="475" t="s">
        <v>569</v>
      </c>
      <c r="F645" s="476"/>
      <c r="G645" s="476"/>
      <c r="H645" s="371">
        <v>0</v>
      </c>
    </row>
    <row r="646" spans="5:8" x14ac:dyDescent="0.3">
      <c r="E646" s="475" t="s">
        <v>117</v>
      </c>
      <c r="F646" s="476"/>
      <c r="G646" s="476"/>
      <c r="H646" s="371">
        <v>0</v>
      </c>
    </row>
    <row r="647" spans="5:8" x14ac:dyDescent="0.3">
      <c r="E647" s="475" t="s">
        <v>726</v>
      </c>
      <c r="F647" s="476"/>
      <c r="G647" s="476"/>
      <c r="H647" s="371">
        <v>0</v>
      </c>
    </row>
    <row r="648" spans="5:8" x14ac:dyDescent="0.3">
      <c r="E648" s="475" t="s">
        <v>118</v>
      </c>
      <c r="F648" s="476"/>
      <c r="G648" s="476"/>
      <c r="H648" s="371">
        <v>0</v>
      </c>
    </row>
    <row r="649" spans="5:8" x14ac:dyDescent="0.3">
      <c r="E649" s="475" t="s">
        <v>571</v>
      </c>
      <c r="F649" s="476"/>
      <c r="G649" s="476"/>
      <c r="H649" s="371">
        <v>0</v>
      </c>
    </row>
    <row r="650" spans="5:8" x14ac:dyDescent="0.3">
      <c r="E650" s="475" t="s">
        <v>780</v>
      </c>
      <c r="F650" s="476"/>
      <c r="G650" s="476"/>
      <c r="H650" s="371">
        <v>0.2199999988079071</v>
      </c>
    </row>
    <row r="651" spans="5:8" x14ac:dyDescent="0.3">
      <c r="E651" s="475" t="s">
        <v>833</v>
      </c>
      <c r="F651" s="476"/>
      <c r="G651" s="476"/>
      <c r="H651" s="371">
        <v>0</v>
      </c>
    </row>
    <row r="652" spans="5:8" x14ac:dyDescent="0.3">
      <c r="E652" s="475" t="s">
        <v>210</v>
      </c>
      <c r="F652" s="476"/>
      <c r="G652" s="476"/>
      <c r="H652" s="371">
        <v>0</v>
      </c>
    </row>
    <row r="653" spans="5:8" x14ac:dyDescent="0.3">
      <c r="E653" s="475" t="s">
        <v>727</v>
      </c>
      <c r="F653" s="476"/>
      <c r="G653" s="476"/>
      <c r="H653" s="371">
        <v>0.31000000238418579</v>
      </c>
    </row>
    <row r="654" spans="5:8" x14ac:dyDescent="0.3">
      <c r="E654" s="475" t="s">
        <v>728</v>
      </c>
      <c r="F654" s="476"/>
      <c r="G654" s="476"/>
      <c r="H654" s="371">
        <v>0</v>
      </c>
    </row>
    <row r="655" spans="5:8" x14ac:dyDescent="0.3">
      <c r="E655" s="475" t="s">
        <v>844</v>
      </c>
      <c r="F655" s="476"/>
      <c r="G655" s="476"/>
      <c r="H655" s="371">
        <v>0</v>
      </c>
    </row>
    <row r="656" spans="5:8" x14ac:dyDescent="0.3">
      <c r="E656" s="475" t="s">
        <v>211</v>
      </c>
      <c r="F656" s="476"/>
      <c r="G656" s="476"/>
      <c r="H656" s="371">
        <v>0</v>
      </c>
    </row>
    <row r="657" spans="5:8" x14ac:dyDescent="0.3">
      <c r="E657" s="475" t="s">
        <v>120</v>
      </c>
      <c r="F657" s="476"/>
      <c r="G657" s="476"/>
      <c r="H657" s="371">
        <v>0</v>
      </c>
    </row>
    <row r="658" spans="5:8" x14ac:dyDescent="0.3">
      <c r="E658" s="475" t="s">
        <v>855</v>
      </c>
      <c r="F658" s="476"/>
      <c r="G658" s="476"/>
      <c r="H658" s="371">
        <v>0</v>
      </c>
    </row>
    <row r="659" spans="5:8" x14ac:dyDescent="0.3">
      <c r="E659" s="475" t="s">
        <v>367</v>
      </c>
      <c r="F659" s="476"/>
      <c r="G659" s="476"/>
      <c r="H659" s="371">
        <v>0.20000000298023224</v>
      </c>
    </row>
    <row r="660" spans="5:8" x14ac:dyDescent="0.3">
      <c r="E660" s="475" t="s">
        <v>729</v>
      </c>
      <c r="F660" s="476"/>
      <c r="G660" s="476"/>
      <c r="H660" s="371">
        <v>0</v>
      </c>
    </row>
    <row r="661" spans="5:8" x14ac:dyDescent="0.3">
      <c r="E661" s="475" t="s">
        <v>730</v>
      </c>
      <c r="F661" s="476"/>
      <c r="G661" s="476"/>
      <c r="H661" s="371">
        <v>0</v>
      </c>
    </row>
    <row r="662" spans="5:8" x14ac:dyDescent="0.3">
      <c r="E662" s="475" t="s">
        <v>731</v>
      </c>
      <c r="F662" s="476"/>
      <c r="G662" s="476"/>
      <c r="H662" s="371">
        <v>0.31000000238418579</v>
      </c>
    </row>
    <row r="663" spans="5:8" x14ac:dyDescent="0.3">
      <c r="E663" s="475" t="s">
        <v>633</v>
      </c>
      <c r="F663" s="476"/>
      <c r="G663" s="476"/>
      <c r="H663" s="371">
        <v>0</v>
      </c>
    </row>
    <row r="664" spans="5:8" x14ac:dyDescent="0.3">
      <c r="E664" s="475" t="s">
        <v>654</v>
      </c>
      <c r="F664" s="476"/>
      <c r="G664" s="476"/>
      <c r="H664" s="371">
        <v>0.12999999523162842</v>
      </c>
    </row>
    <row r="665" spans="5:8" x14ac:dyDescent="0.3">
      <c r="E665" s="475" t="s">
        <v>845</v>
      </c>
      <c r="F665" s="476"/>
      <c r="G665" s="476"/>
      <c r="H665" s="371">
        <v>0.28999999165534973</v>
      </c>
    </row>
    <row r="666" spans="5:8" x14ac:dyDescent="0.3">
      <c r="E666" s="475" t="s">
        <v>421</v>
      </c>
      <c r="F666" s="476"/>
      <c r="G666" s="476"/>
      <c r="H666" s="371">
        <v>0</v>
      </c>
    </row>
    <row r="667" spans="5:8" x14ac:dyDescent="0.3">
      <c r="E667" s="475" t="s">
        <v>781</v>
      </c>
      <c r="F667" s="476"/>
      <c r="G667" s="476"/>
      <c r="H667" s="371">
        <v>0</v>
      </c>
    </row>
    <row r="668" spans="5:8" x14ac:dyDescent="0.3">
      <c r="E668" s="475" t="s">
        <v>641</v>
      </c>
      <c r="F668" s="476"/>
      <c r="G668" s="476"/>
      <c r="H668" s="371">
        <v>0.31000000238418579</v>
      </c>
    </row>
    <row r="669" spans="5:8" x14ac:dyDescent="0.3">
      <c r="E669" s="475" t="s">
        <v>846</v>
      </c>
      <c r="F669" s="476"/>
      <c r="G669" s="476"/>
      <c r="H669" s="371">
        <v>0.30000001192092896</v>
      </c>
    </row>
    <row r="670" spans="5:8" x14ac:dyDescent="0.3">
      <c r="E670" s="475" t="s">
        <v>812</v>
      </c>
      <c r="F670" s="476"/>
      <c r="G670" s="476"/>
      <c r="H670" s="371">
        <v>0</v>
      </c>
    </row>
    <row r="671" spans="5:8" x14ac:dyDescent="0.3">
      <c r="E671" s="475" t="s">
        <v>634</v>
      </c>
      <c r="F671" s="476"/>
      <c r="G671" s="476"/>
      <c r="H671" s="371">
        <v>0.10999999940395355</v>
      </c>
    </row>
    <row r="672" spans="5:8" x14ac:dyDescent="0.3">
      <c r="E672" s="475" t="s">
        <v>782</v>
      </c>
      <c r="F672" s="476"/>
      <c r="G672" s="476"/>
      <c r="H672" s="371">
        <v>0</v>
      </c>
    </row>
    <row r="673" spans="5:8" x14ac:dyDescent="0.3">
      <c r="E673" s="475" t="s">
        <v>783</v>
      </c>
      <c r="F673" s="476"/>
      <c r="G673" s="476"/>
      <c r="H673" s="371">
        <v>0</v>
      </c>
    </row>
    <row r="674" spans="5:8" x14ac:dyDescent="0.3">
      <c r="E674" s="475" t="s">
        <v>732</v>
      </c>
      <c r="F674" s="476"/>
      <c r="G674" s="476"/>
      <c r="H674" s="371">
        <v>0</v>
      </c>
    </row>
    <row r="675" spans="5:8" x14ac:dyDescent="0.3">
      <c r="E675" s="475" t="s">
        <v>573</v>
      </c>
      <c r="F675" s="476"/>
      <c r="G675" s="476"/>
      <c r="H675" s="371">
        <v>0.25</v>
      </c>
    </row>
    <row r="676" spans="5:8" x14ac:dyDescent="0.3">
      <c r="E676" s="475" t="s">
        <v>784</v>
      </c>
      <c r="F676" s="476"/>
      <c r="G676" s="476"/>
      <c r="H676" s="371">
        <v>0</v>
      </c>
    </row>
    <row r="677" spans="5:8" x14ac:dyDescent="0.3">
      <c r="E677" s="475" t="s">
        <v>635</v>
      </c>
      <c r="F677" s="476"/>
      <c r="G677" s="476"/>
      <c r="H677" s="371">
        <v>0</v>
      </c>
    </row>
    <row r="678" spans="5:8" x14ac:dyDescent="0.3">
      <c r="E678" s="475" t="s">
        <v>785</v>
      </c>
      <c r="F678" s="476"/>
      <c r="G678" s="476"/>
      <c r="H678" s="371">
        <v>0.2800000011920929</v>
      </c>
    </row>
    <row r="679" spans="5:8" x14ac:dyDescent="0.3">
      <c r="E679" s="475" t="s">
        <v>734</v>
      </c>
      <c r="F679" s="476"/>
      <c r="G679" s="476"/>
      <c r="H679" s="371">
        <v>0</v>
      </c>
    </row>
    <row r="680" spans="5:8" x14ac:dyDescent="0.3">
      <c r="E680" s="475" t="s">
        <v>735</v>
      </c>
      <c r="F680" s="476"/>
      <c r="G680" s="476"/>
      <c r="H680" s="371">
        <v>0</v>
      </c>
    </row>
    <row r="681" spans="5:8" x14ac:dyDescent="0.3">
      <c r="E681" s="475" t="s">
        <v>843</v>
      </c>
      <c r="F681" s="476"/>
      <c r="G681" s="476"/>
      <c r="H681" s="371">
        <v>0.14000000059604645</v>
      </c>
    </row>
    <row r="682" spans="5:8" x14ac:dyDescent="0.3">
      <c r="E682" s="475" t="s">
        <v>786</v>
      </c>
      <c r="F682" s="476"/>
      <c r="G682" s="476"/>
      <c r="H682" s="371">
        <v>0.30000001192092896</v>
      </c>
    </row>
    <row r="683" spans="5:8" x14ac:dyDescent="0.3">
      <c r="E683" s="475" t="s">
        <v>787</v>
      </c>
      <c r="F683" s="476"/>
      <c r="G683" s="476"/>
      <c r="H683" s="371">
        <v>0</v>
      </c>
    </row>
    <row r="684" spans="5:8" x14ac:dyDescent="0.3">
      <c r="E684" s="475" t="s">
        <v>813</v>
      </c>
      <c r="F684" s="476"/>
      <c r="G684" s="476"/>
      <c r="H684" s="371">
        <v>0</v>
      </c>
    </row>
    <row r="685" spans="5:8" x14ac:dyDescent="0.3">
      <c r="E685" s="475" t="s">
        <v>825</v>
      </c>
      <c r="F685" s="476"/>
      <c r="G685" s="476"/>
      <c r="H685" s="371">
        <v>0</v>
      </c>
    </row>
    <row r="686" spans="5:8" x14ac:dyDescent="0.3">
      <c r="E686" s="475" t="s">
        <v>575</v>
      </c>
      <c r="F686" s="476"/>
      <c r="G686" s="476"/>
      <c r="H686" s="371">
        <v>0.28999999165534973</v>
      </c>
    </row>
    <row r="687" spans="5:8" x14ac:dyDescent="0.3">
      <c r="E687" s="475" t="s">
        <v>576</v>
      </c>
      <c r="F687" s="476"/>
      <c r="G687" s="476"/>
      <c r="H687" s="371">
        <v>0</v>
      </c>
    </row>
    <row r="688" spans="5:8" x14ac:dyDescent="0.3">
      <c r="E688" s="475" t="s">
        <v>577</v>
      </c>
      <c r="F688" s="476"/>
      <c r="G688" s="476"/>
      <c r="H688" s="371">
        <v>0</v>
      </c>
    </row>
    <row r="689" spans="5:8" x14ac:dyDescent="0.3">
      <c r="E689" s="475" t="s">
        <v>578</v>
      </c>
      <c r="F689" s="476"/>
      <c r="G689" s="476"/>
      <c r="H689" s="371">
        <v>0</v>
      </c>
    </row>
    <row r="690" spans="5:8" x14ac:dyDescent="0.3">
      <c r="E690" s="475" t="s">
        <v>579</v>
      </c>
      <c r="F690" s="476"/>
      <c r="G690" s="476"/>
      <c r="H690" s="371">
        <v>0</v>
      </c>
    </row>
    <row r="691" spans="5:8" x14ac:dyDescent="0.3">
      <c r="E691" s="475" t="s">
        <v>814</v>
      </c>
      <c r="F691" s="476"/>
      <c r="G691" s="476"/>
      <c r="H691" s="371">
        <v>0</v>
      </c>
    </row>
    <row r="692" spans="5:8" x14ac:dyDescent="0.3">
      <c r="E692" s="475" t="s">
        <v>580</v>
      </c>
      <c r="F692" s="476"/>
      <c r="G692" s="476"/>
      <c r="H692" s="371">
        <v>0</v>
      </c>
    </row>
    <row r="693" spans="5:8" x14ac:dyDescent="0.3">
      <c r="E693" s="475" t="s">
        <v>637</v>
      </c>
      <c r="F693" s="476"/>
      <c r="G693" s="476"/>
      <c r="H693" s="371">
        <v>0</v>
      </c>
    </row>
    <row r="694" spans="5:8" x14ac:dyDescent="0.3">
      <c r="E694" s="475" t="s">
        <v>658</v>
      </c>
      <c r="F694" s="476"/>
      <c r="G694" s="476"/>
      <c r="H694" s="371">
        <v>0</v>
      </c>
    </row>
    <row r="695" spans="5:8" x14ac:dyDescent="0.3">
      <c r="E695" s="475" t="s">
        <v>815</v>
      </c>
      <c r="F695" s="476"/>
      <c r="G695" s="476"/>
      <c r="H695" s="371">
        <v>0</v>
      </c>
    </row>
    <row r="696" spans="5:8" x14ac:dyDescent="0.3">
      <c r="E696" s="475" t="s">
        <v>424</v>
      </c>
      <c r="F696" s="476"/>
      <c r="G696" s="476"/>
      <c r="H696" s="371">
        <v>0</v>
      </c>
    </row>
    <row r="697" spans="5:8" x14ac:dyDescent="0.3">
      <c r="E697" s="475" t="s">
        <v>816</v>
      </c>
      <c r="F697" s="476"/>
      <c r="G697" s="476"/>
      <c r="H697" s="371">
        <v>0</v>
      </c>
    </row>
    <row r="698" spans="5:8" x14ac:dyDescent="0.3">
      <c r="E698" s="475" t="s">
        <v>736</v>
      </c>
      <c r="F698" s="476"/>
      <c r="G698" s="476"/>
      <c r="H698" s="371">
        <v>0.20999999344348907</v>
      </c>
    </row>
    <row r="699" spans="5:8" x14ac:dyDescent="0.3">
      <c r="E699" s="475" t="s">
        <v>425</v>
      </c>
      <c r="F699" s="476"/>
      <c r="G699" s="476"/>
      <c r="H699" s="371">
        <v>0</v>
      </c>
    </row>
    <row r="700" spans="5:8" x14ac:dyDescent="0.3">
      <c r="E700" s="475" t="s">
        <v>788</v>
      </c>
      <c r="F700" s="476"/>
      <c r="G700" s="476"/>
      <c r="H700" s="371">
        <v>1.9999999552965164E-2</v>
      </c>
    </row>
    <row r="701" spans="5:8" x14ac:dyDescent="0.3">
      <c r="E701" s="475" t="s">
        <v>737</v>
      </c>
      <c r="F701" s="476"/>
      <c r="G701" s="476"/>
      <c r="H701" s="371">
        <v>0.31000000238418579</v>
      </c>
    </row>
    <row r="702" spans="5:8" x14ac:dyDescent="0.3">
      <c r="E702" s="475" t="s">
        <v>847</v>
      </c>
      <c r="F702" s="476"/>
      <c r="G702" s="476"/>
      <c r="H702" s="371">
        <v>5.000000074505806E-2</v>
      </c>
    </row>
    <row r="703" spans="5:8" x14ac:dyDescent="0.3">
      <c r="E703" s="475" t="s">
        <v>856</v>
      </c>
      <c r="F703" s="476"/>
      <c r="G703" s="476"/>
      <c r="H703" s="371">
        <v>0.30000001192092896</v>
      </c>
    </row>
    <row r="704" spans="5:8" x14ac:dyDescent="0.3">
      <c r="E704" s="475" t="s">
        <v>583</v>
      </c>
      <c r="F704" s="476"/>
      <c r="G704" s="476"/>
      <c r="H704" s="371">
        <v>0.28999999165534973</v>
      </c>
    </row>
    <row r="705" spans="5:8" x14ac:dyDescent="0.3">
      <c r="E705" s="475" t="s">
        <v>426</v>
      </c>
      <c r="F705" s="476"/>
      <c r="G705" s="476"/>
      <c r="H705" s="371">
        <v>0.18000000715255737</v>
      </c>
    </row>
    <row r="706" spans="5:8" x14ac:dyDescent="0.3">
      <c r="E706" s="475" t="s">
        <v>750</v>
      </c>
      <c r="F706" s="476"/>
      <c r="G706" s="476"/>
      <c r="H706" s="371">
        <v>0</v>
      </c>
    </row>
    <row r="707" spans="5:8" x14ac:dyDescent="0.3">
      <c r="E707" s="475" t="s">
        <v>122</v>
      </c>
      <c r="F707" s="476"/>
      <c r="G707" s="476"/>
      <c r="H707" s="371">
        <v>0</v>
      </c>
    </row>
    <row r="708" spans="5:8" x14ac:dyDescent="0.3">
      <c r="E708" s="475" t="s">
        <v>738</v>
      </c>
      <c r="F708" s="476"/>
      <c r="G708" s="476"/>
      <c r="H708" s="371">
        <v>0.23999999463558197</v>
      </c>
    </row>
    <row r="709" spans="5:8" x14ac:dyDescent="0.3">
      <c r="E709" s="475" t="s">
        <v>817</v>
      </c>
      <c r="F709" s="476"/>
      <c r="G709" s="476"/>
      <c r="H709" s="371">
        <v>0</v>
      </c>
    </row>
    <row r="710" spans="5:8" x14ac:dyDescent="0.3">
      <c r="E710" s="475" t="s">
        <v>427</v>
      </c>
      <c r="F710" s="476"/>
      <c r="G710" s="476"/>
      <c r="H710" s="371">
        <v>0</v>
      </c>
    </row>
    <row r="711" spans="5:8" x14ac:dyDescent="0.3">
      <c r="E711" s="475" t="s">
        <v>584</v>
      </c>
      <c r="F711" s="476"/>
      <c r="G711" s="476"/>
      <c r="H711" s="371">
        <v>0</v>
      </c>
    </row>
    <row r="712" spans="5:8" x14ac:dyDescent="0.3">
      <c r="E712" s="475" t="s">
        <v>740</v>
      </c>
      <c r="F712" s="476"/>
      <c r="G712" s="476"/>
      <c r="H712" s="371">
        <v>0</v>
      </c>
    </row>
    <row r="713" spans="5:8" x14ac:dyDescent="0.3">
      <c r="E713" s="475" t="s">
        <v>428</v>
      </c>
      <c r="F713" s="476"/>
      <c r="G713" s="476"/>
      <c r="H713" s="371">
        <v>0</v>
      </c>
    </row>
    <row r="714" spans="5:8" x14ac:dyDescent="0.3">
      <c r="E714" s="475" t="s">
        <v>741</v>
      </c>
      <c r="F714" s="476"/>
      <c r="G714" s="476"/>
      <c r="H714" s="371">
        <v>0</v>
      </c>
    </row>
    <row r="715" spans="5:8" x14ac:dyDescent="0.3">
      <c r="E715" s="475" t="s">
        <v>818</v>
      </c>
      <c r="F715" s="476"/>
      <c r="G715" s="476"/>
      <c r="H715" s="371">
        <v>0</v>
      </c>
    </row>
    <row r="716" spans="5:8" x14ac:dyDescent="0.3">
      <c r="E716" s="475" t="s">
        <v>789</v>
      </c>
      <c r="F716" s="476"/>
      <c r="G716" s="476"/>
      <c r="H716" s="371">
        <v>0</v>
      </c>
    </row>
    <row r="717" spans="5:8" x14ac:dyDescent="0.3">
      <c r="E717" s="475" t="s">
        <v>369</v>
      </c>
      <c r="F717" s="476"/>
      <c r="G717" s="476"/>
      <c r="H717" s="371">
        <v>0</v>
      </c>
    </row>
    <row r="718" spans="5:8" x14ac:dyDescent="0.3">
      <c r="E718" s="475" t="s">
        <v>819</v>
      </c>
      <c r="F718" s="476"/>
      <c r="G718" s="476"/>
      <c r="H718" s="371">
        <v>0.30000001192092896</v>
      </c>
    </row>
    <row r="719" spans="5:8" x14ac:dyDescent="0.3">
      <c r="E719" s="475" t="s">
        <v>752</v>
      </c>
      <c r="F719" s="476"/>
      <c r="G719" s="476"/>
      <c r="H719" s="371">
        <v>0</v>
      </c>
    </row>
    <row r="720" spans="5:8" x14ac:dyDescent="0.3">
      <c r="E720" s="475" t="s">
        <v>585</v>
      </c>
      <c r="F720" s="476"/>
      <c r="G720" s="476"/>
      <c r="H720" s="371">
        <v>0</v>
      </c>
    </row>
    <row r="721" spans="5:8" x14ac:dyDescent="0.3">
      <c r="E721" s="475" t="s">
        <v>370</v>
      </c>
      <c r="F721" s="476"/>
      <c r="G721" s="476"/>
      <c r="H721" s="371">
        <v>0</v>
      </c>
    </row>
    <row r="722" spans="5:8" x14ac:dyDescent="0.3">
      <c r="E722" s="475" t="s">
        <v>820</v>
      </c>
      <c r="F722" s="476"/>
      <c r="G722" s="476"/>
      <c r="H722" s="371">
        <v>0</v>
      </c>
    </row>
    <row r="723" spans="5:8" x14ac:dyDescent="0.3">
      <c r="E723" s="475" t="s">
        <v>857</v>
      </c>
      <c r="F723" s="476"/>
      <c r="G723" s="476"/>
      <c r="H723" s="371">
        <v>0</v>
      </c>
    </row>
    <row r="724" spans="5:8" x14ac:dyDescent="0.3">
      <c r="E724" s="475" t="s">
        <v>821</v>
      </c>
      <c r="F724" s="476"/>
      <c r="G724" s="476"/>
      <c r="H724" s="371">
        <v>0</v>
      </c>
    </row>
    <row r="725" spans="5:8" x14ac:dyDescent="0.3">
      <c r="E725" s="475" t="s">
        <v>858</v>
      </c>
      <c r="F725" s="476"/>
      <c r="G725" s="476"/>
      <c r="H725" s="371">
        <v>0</v>
      </c>
    </row>
    <row r="726" spans="5:8" x14ac:dyDescent="0.3">
      <c r="E726" s="475" t="s">
        <v>790</v>
      </c>
      <c r="F726" s="476"/>
      <c r="G726" s="476"/>
      <c r="H726" s="371">
        <v>0</v>
      </c>
    </row>
    <row r="727" spans="5:8" x14ac:dyDescent="0.3">
      <c r="E727" s="475" t="s">
        <v>587</v>
      </c>
      <c r="F727" s="476"/>
      <c r="G727" s="476"/>
      <c r="H727" s="371">
        <v>5.000000074505806E-2</v>
      </c>
    </row>
    <row r="728" spans="5:8" x14ac:dyDescent="0.3">
      <c r="E728" s="475" t="s">
        <v>744</v>
      </c>
      <c r="F728" s="476"/>
      <c r="G728" s="476"/>
      <c r="H728" s="371">
        <v>0.27000001072883606</v>
      </c>
    </row>
    <row r="729" spans="5:8" x14ac:dyDescent="0.3">
      <c r="E729" s="475" t="s">
        <v>430</v>
      </c>
      <c r="F729" s="476"/>
      <c r="G729" s="476"/>
      <c r="H729" s="371">
        <v>0.2800000011920929</v>
      </c>
    </row>
    <row r="730" spans="5:8" x14ac:dyDescent="0.3">
      <c r="E730" s="475" t="s">
        <v>589</v>
      </c>
      <c r="F730" s="476"/>
      <c r="G730" s="476"/>
      <c r="H730" s="371">
        <v>0.20999999344348907</v>
      </c>
    </row>
    <row r="731" spans="5:8" x14ac:dyDescent="0.3">
      <c r="E731" s="475" t="s">
        <v>702</v>
      </c>
      <c r="F731" s="476"/>
      <c r="G731" s="476"/>
      <c r="H731" s="371">
        <v>0</v>
      </c>
    </row>
    <row r="732" spans="5:8" x14ac:dyDescent="0.3">
      <c r="E732" s="160" t="s">
        <v>791</v>
      </c>
    </row>
  </sheetData>
  <sheetProtection algorithmName="SHA-512" hashValue="BjXxmwz9Azo5nVD1RigmYPBR5aId1HuuaHJ4OgAZvgycr68CUWUemoEViIjIvRWOSF4zWJ30LoQgeD2ovYF/lw==" saltValue="dJebGJVvFcrrNu9M769eEQ==" spinCount="100000" sheet="1" objects="1" scenarios="1"/>
  <mergeCells count="85">
    <mergeCell ref="K95:N95"/>
    <mergeCell ref="E71:Q71"/>
    <mergeCell ref="E72:Q72"/>
    <mergeCell ref="E77:Q77"/>
    <mergeCell ref="E86:Q86"/>
    <mergeCell ref="J90:K90"/>
    <mergeCell ref="E73:Q73"/>
    <mergeCell ref="K92:N92"/>
    <mergeCell ref="K93:N93"/>
    <mergeCell ref="K94:N94"/>
    <mergeCell ref="K91:N91"/>
    <mergeCell ref="E74:Q74"/>
    <mergeCell ref="K107:N107"/>
    <mergeCell ref="K108:N108"/>
    <mergeCell ref="K109:N109"/>
    <mergeCell ref="K110:N110"/>
    <mergeCell ref="K96:N96"/>
    <mergeCell ref="K97:N97"/>
    <mergeCell ref="K98:N98"/>
    <mergeCell ref="K99:N99"/>
    <mergeCell ref="K100:N100"/>
    <mergeCell ref="K101:N101"/>
    <mergeCell ref="K102:N102"/>
    <mergeCell ref="K103:N103"/>
    <mergeCell ref="K104:N104"/>
    <mergeCell ref="K105:N105"/>
    <mergeCell ref="K106:N106"/>
    <mergeCell ref="K111:N111"/>
    <mergeCell ref="E236:G236"/>
    <mergeCell ref="E237:G237"/>
    <mergeCell ref="K113:N113"/>
    <mergeCell ref="K114:N114"/>
    <mergeCell ref="K115:N115"/>
    <mergeCell ref="E117:Q117"/>
    <mergeCell ref="J150:M150"/>
    <mergeCell ref="E150:G150"/>
    <mergeCell ref="K112:N112"/>
    <mergeCell ref="E529:F529"/>
    <mergeCell ref="E533:G533"/>
    <mergeCell ref="J226:K226"/>
    <mergeCell ref="D119:Q119"/>
    <mergeCell ref="E226:F226"/>
    <mergeCell ref="E247:G247"/>
    <mergeCell ref="E235:G235"/>
    <mergeCell ref="E230:G230"/>
    <mergeCell ref="E154:G154"/>
    <mergeCell ref="E152:G152"/>
    <mergeCell ref="E178:F178"/>
    <mergeCell ref="E153:G153"/>
    <mergeCell ref="E354:G354"/>
    <mergeCell ref="E245:G245"/>
    <mergeCell ref="E246:G246"/>
    <mergeCell ref="E240:G240"/>
    <mergeCell ref="C1:R1"/>
    <mergeCell ref="E82:Q83"/>
    <mergeCell ref="E84:Q85"/>
    <mergeCell ref="D3:Q3"/>
    <mergeCell ref="F7:F8"/>
    <mergeCell ref="E68:Q68"/>
    <mergeCell ref="E69:Q70"/>
    <mergeCell ref="E75:Q75"/>
    <mergeCell ref="E78:Q79"/>
    <mergeCell ref="E80:Q81"/>
    <mergeCell ref="G7:P7"/>
    <mergeCell ref="F35:Q35"/>
    <mergeCell ref="F36:Q37"/>
    <mergeCell ref="F38:Q38"/>
    <mergeCell ref="F34:Q34"/>
    <mergeCell ref="E5:Q6"/>
    <mergeCell ref="J354:M354"/>
    <mergeCell ref="J230:M230"/>
    <mergeCell ref="J182:M182"/>
    <mergeCell ref="E121:F121"/>
    <mergeCell ref="E146:F146"/>
    <mergeCell ref="J146:K146"/>
    <mergeCell ref="E350:F350"/>
    <mergeCell ref="J125:M125"/>
    <mergeCell ref="J121:K121"/>
    <mergeCell ref="J350:K350"/>
    <mergeCell ref="E241:G241"/>
    <mergeCell ref="J178:K178"/>
    <mergeCell ref="E125:G125"/>
    <mergeCell ref="E182:G182"/>
    <mergeCell ref="E238:G238"/>
    <mergeCell ref="E239:G239"/>
  </mergeCells>
  <phoneticPr fontId="3" type="noConversion"/>
  <hyperlinks>
    <hyperlink ref="A5" location="'3_Fluorados'!A1" display="3. HC Alcance 1: Fugas fluorados"/>
    <hyperlink ref="A7" location="'5_Información adicional'!A1" display="5. Inf. adicional: renovables"/>
    <hyperlink ref="A6" location="'4_Electricidad'!A1" display="4. HC 2: Electricidad"/>
    <hyperlink ref="A8" location="'6_Resultados'!A1" display="6. Informe final: Resultados"/>
    <hyperlink ref="A4" location="'2_Combustibles fósiles'!A1" display="2. HC Alcance 1: Comb. fósiles"/>
    <hyperlink ref="A3" location="'1_Datos generales organización'!A1" display="1. Datos de la organización"/>
    <hyperlink ref="E142" r:id="rId1"/>
    <hyperlink ref="J144" r:id="rId2"/>
    <hyperlink ref="E174" r:id="rId3"/>
    <hyperlink ref="J176" r:id="rId4"/>
    <hyperlink ref="E218" r:id="rId5"/>
    <hyperlink ref="J224" r:id="rId6"/>
    <hyperlink ref="E266" r:id="rId7" display="http://gdo.cnmc.es/CNE/resumenGdo.do?anio=2015"/>
    <hyperlink ref="E296" r:id="rId8"/>
    <hyperlink ref="J266" r:id="rId9" display="http://gdo.cnmc.es/CNE/resumenGdo.do?anio=2015"/>
    <hyperlink ref="A10" location="'8. Observaciones'!A1" display="8. Observaciones"/>
    <hyperlink ref="J349" r:id="rId10"/>
    <hyperlink ref="E390" r:id="rId11" display="http://gdo.cnmc.es/CNE/resumenGdo.do?anio=2015"/>
    <hyperlink ref="E454" r:id="rId12" display="http://gdo.cnmc.es/CNE/resumenGdo.do?anio=2017"/>
    <hyperlink ref="E407" r:id="rId13" display="http://gdo.cnmc.es/CNE/resumenGdo.do?anio=2015"/>
    <hyperlink ref="E477" r:id="rId14"/>
    <hyperlink ref="J528" r:id="rId15"/>
    <hyperlink ref="E569" r:id="rId16" display="http://gdo.cnmc.es/CNE/resumenGdo.do?anio=2015"/>
    <hyperlink ref="E633" r:id="rId17" display="http://gdo.cnmc.es/CNE/resumenGdo.do?anio=2017"/>
    <hyperlink ref="E586" r:id="rId18" display="http://gdo.cnmc.es/CNE/resumenGdo.do?anio=2015"/>
    <hyperlink ref="E656" r:id="rId19" display="https://gdo.cnmc.es/CNE/resumenGdo.do?anio=2019"/>
    <hyperlink ref="E732" r:id="rId20"/>
    <hyperlink ref="A11" location="'9. Consumos. Hoja de trabajo'!A1" display="9. Consumos. Hoja de trabajo"/>
  </hyperlinks>
  <pageMargins left="0.7" right="0.7" top="0.75" bottom="0.75" header="0.3" footer="0.3"/>
  <pageSetup paperSize="9" scale="54" orientation="portrait" horizontalDpi="300" verticalDpi="300" r:id="rId21"/>
  <colBreaks count="1" manualBreakCount="1">
    <brk id="17" max="1048575" man="1"/>
  </colBreaks>
  <drawing r:id="rId2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AF2673"/>
  <sheetViews>
    <sheetView showRowColHeaders="0" tabSelected="1" zoomScaleNormal="100" workbookViewId="0">
      <pane ySplit="1" topLeftCell="A61" activePane="bottomLeft" state="frozen"/>
      <selection activeCell="H40" sqref="H40:N40"/>
      <selection pane="bottomLeft" activeCell="C77" sqref="C77:O80"/>
    </sheetView>
  </sheetViews>
  <sheetFormatPr baseColWidth="10" defaultRowHeight="16.5" x14ac:dyDescent="0.3"/>
  <cols>
    <col min="1" max="1" width="26.42578125" style="12" bestFit="1" customWidth="1"/>
    <col min="2" max="2" width="2.5703125" style="49" customWidth="1"/>
    <col min="3" max="3" width="4.140625" style="49" customWidth="1"/>
    <col min="4" max="4" width="14" style="49" customWidth="1"/>
    <col min="5" max="5" width="11.42578125" style="49"/>
    <col min="6" max="6" width="16.85546875" style="49" customWidth="1"/>
    <col min="7" max="8" width="8.5703125" style="49" customWidth="1"/>
    <col min="9" max="9" width="13.42578125" style="49" customWidth="1"/>
    <col min="10" max="10" width="14.140625" style="49" bestFit="1" customWidth="1"/>
    <col min="11" max="11" width="13.42578125" style="49" customWidth="1"/>
    <col min="12" max="12" width="11.42578125" style="49"/>
    <col min="13" max="13" width="13.42578125" style="49" customWidth="1"/>
    <col min="14" max="14" width="14" style="49" customWidth="1"/>
    <col min="15" max="15" width="4.42578125" style="49" customWidth="1"/>
    <col min="16" max="16" width="2.7109375" style="49" customWidth="1"/>
    <col min="17" max="19" width="11.42578125" style="49"/>
    <col min="20" max="20" width="11.85546875" style="49" hidden="1" customWidth="1"/>
    <col min="21" max="22" width="11.42578125" style="49" hidden="1" customWidth="1"/>
    <col min="23" max="26" width="11.42578125" style="49"/>
    <col min="27" max="27" width="7.7109375" style="49" hidden="1" customWidth="1"/>
    <col min="28" max="28" width="11.85546875" style="49" hidden="1" customWidth="1"/>
    <col min="29" max="29" width="10.28515625" style="49" hidden="1" customWidth="1"/>
    <col min="30" max="30" width="13.42578125" style="49" hidden="1" customWidth="1"/>
    <col min="31" max="31" width="10.85546875" style="49" hidden="1" customWidth="1"/>
    <col min="32" max="32" width="7.5703125" style="49" hidden="1" customWidth="1"/>
    <col min="33" max="16384" width="11.42578125" style="49"/>
  </cols>
  <sheetData>
    <row r="1" spans="1:16" ht="36" customHeight="1" x14ac:dyDescent="0.3">
      <c r="A1" s="18"/>
      <c r="B1" s="18"/>
      <c r="C1" s="619" t="s">
        <v>193</v>
      </c>
      <c r="D1" s="619"/>
      <c r="E1" s="619"/>
      <c r="F1" s="619"/>
      <c r="G1" s="619"/>
      <c r="H1" s="619"/>
      <c r="I1" s="619"/>
      <c r="J1" s="619"/>
      <c r="K1" s="619"/>
      <c r="L1" s="619"/>
      <c r="M1" s="619"/>
      <c r="N1" s="619"/>
      <c r="O1" s="619"/>
      <c r="P1" s="619"/>
    </row>
    <row r="2" spans="1:16" x14ac:dyDescent="0.3">
      <c r="A2" s="49"/>
    </row>
    <row r="3" spans="1:16" x14ac:dyDescent="0.3">
      <c r="A3" s="49"/>
      <c r="B3" s="637" t="s">
        <v>125</v>
      </c>
      <c r="C3" s="637"/>
      <c r="D3" s="637"/>
      <c r="E3" s="637"/>
      <c r="F3" s="637"/>
      <c r="G3" s="637"/>
      <c r="H3" s="637"/>
      <c r="I3" s="637"/>
      <c r="J3" s="637"/>
      <c r="K3" s="637"/>
      <c r="L3" s="637"/>
      <c r="M3" s="637"/>
      <c r="N3" s="637"/>
      <c r="O3" s="637"/>
    </row>
    <row r="4" spans="1:16" ht="17.25" thickBot="1" x14ac:dyDescent="0.35">
      <c r="A4" s="49"/>
      <c r="E4" s="466"/>
    </row>
    <row r="5" spans="1:16" x14ac:dyDescent="0.3">
      <c r="A5" s="49"/>
      <c r="C5" s="834" t="s">
        <v>94</v>
      </c>
      <c r="D5" s="835"/>
      <c r="E5" s="835"/>
      <c r="F5" s="835"/>
      <c r="G5" s="835"/>
      <c r="H5" s="835"/>
      <c r="I5" s="835"/>
      <c r="J5" s="835"/>
      <c r="K5" s="835"/>
      <c r="L5" s="835"/>
      <c r="M5" s="835"/>
      <c r="N5" s="835"/>
      <c r="O5" s="836"/>
    </row>
    <row r="6" spans="1:16" ht="3" customHeight="1" x14ac:dyDescent="0.3">
      <c r="A6" s="49"/>
      <c r="C6" s="257"/>
      <c r="D6" s="258"/>
      <c r="E6" s="258"/>
      <c r="F6" s="258"/>
      <c r="G6" s="258"/>
      <c r="H6" s="258"/>
      <c r="I6" s="258"/>
      <c r="J6" s="258"/>
      <c r="K6" s="258"/>
      <c r="L6" s="258"/>
      <c r="M6" s="258"/>
      <c r="N6" s="258"/>
      <c r="O6" s="259"/>
    </row>
    <row r="7" spans="1:16" x14ac:dyDescent="0.3">
      <c r="A7" s="49"/>
      <c r="C7" s="899" t="s">
        <v>66</v>
      </c>
      <c r="D7" s="900"/>
      <c r="E7" s="900"/>
      <c r="F7" s="900"/>
      <c r="G7" s="900"/>
      <c r="H7" s="900"/>
      <c r="I7" s="900"/>
      <c r="J7" s="900"/>
      <c r="K7" s="900"/>
      <c r="L7" s="900"/>
      <c r="M7" s="900"/>
      <c r="N7" s="900"/>
      <c r="O7" s="901"/>
    </row>
    <row r="8" spans="1:16" ht="5.25" customHeight="1" x14ac:dyDescent="0.3">
      <c r="A8" s="49"/>
      <c r="C8" s="308"/>
      <c r="D8" s="309"/>
      <c r="E8" s="309"/>
      <c r="F8" s="309"/>
      <c r="G8" s="309"/>
      <c r="H8" s="309"/>
      <c r="I8" s="309"/>
      <c r="J8" s="309"/>
      <c r="K8" s="309"/>
      <c r="L8" s="309"/>
      <c r="M8" s="309"/>
      <c r="N8" s="309"/>
      <c r="O8" s="310"/>
    </row>
    <row r="9" spans="1:16" ht="18" x14ac:dyDescent="0.3">
      <c r="A9" s="49"/>
      <c r="C9" s="469" t="s">
        <v>695</v>
      </c>
      <c r="D9" s="467"/>
      <c r="E9" s="467"/>
      <c r="F9" s="467"/>
      <c r="G9" s="467"/>
      <c r="H9" s="467"/>
      <c r="I9" s="467"/>
      <c r="J9" s="467"/>
      <c r="K9" s="467"/>
      <c r="L9" s="467"/>
      <c r="M9" s="467"/>
      <c r="N9" s="467"/>
      <c r="O9" s="468"/>
    </row>
    <row r="10" spans="1:16" ht="9.9499999999999993" customHeight="1" x14ac:dyDescent="0.3">
      <c r="A10" s="49"/>
      <c r="C10" s="311"/>
      <c r="D10" s="312"/>
      <c r="E10" s="312"/>
      <c r="F10" s="312"/>
      <c r="G10" s="312"/>
      <c r="H10" s="312"/>
      <c r="I10" s="312"/>
      <c r="J10" s="312"/>
      <c r="K10" s="312"/>
      <c r="L10" s="312"/>
      <c r="M10" s="312"/>
      <c r="N10" s="312"/>
      <c r="O10" s="313"/>
    </row>
    <row r="11" spans="1:16" ht="33.75" customHeight="1" x14ac:dyDescent="0.3">
      <c r="A11" s="49"/>
      <c r="C11" s="862" t="s">
        <v>242</v>
      </c>
      <c r="D11" s="929"/>
      <c r="E11" s="929"/>
      <c r="F11" s="929"/>
      <c r="G11" s="929"/>
      <c r="H11" s="929"/>
      <c r="I11" s="929"/>
      <c r="J11" s="929"/>
      <c r="K11" s="929"/>
      <c r="L11" s="929"/>
      <c r="M11" s="929"/>
      <c r="N11" s="929"/>
      <c r="O11" s="930"/>
    </row>
    <row r="12" spans="1:16" ht="9.9499999999999993" customHeight="1" x14ac:dyDescent="0.3">
      <c r="A12" s="49"/>
      <c r="C12" s="314"/>
      <c r="D12" s="315"/>
      <c r="E12" s="315"/>
      <c r="F12" s="315"/>
      <c r="G12" s="315"/>
      <c r="H12" s="315"/>
      <c r="I12" s="315"/>
      <c r="J12" s="315"/>
      <c r="K12" s="315"/>
      <c r="L12" s="315"/>
      <c r="M12" s="315"/>
      <c r="N12" s="315"/>
      <c r="O12" s="316"/>
    </row>
    <row r="13" spans="1:16" ht="18" x14ac:dyDescent="0.3">
      <c r="A13" s="49"/>
      <c r="C13" s="927" t="s">
        <v>503</v>
      </c>
      <c r="D13" s="925"/>
      <c r="E13" s="925"/>
      <c r="F13" s="925"/>
      <c r="G13" s="925"/>
      <c r="H13" s="925"/>
      <c r="I13" s="925"/>
      <c r="J13" s="925"/>
      <c r="K13" s="925"/>
      <c r="L13" s="925"/>
      <c r="M13" s="925"/>
      <c r="N13" s="925"/>
      <c r="O13" s="928"/>
    </row>
    <row r="14" spans="1:16" ht="9.9499999999999993" customHeight="1" x14ac:dyDescent="0.3">
      <c r="A14" s="49"/>
      <c r="C14" s="317"/>
      <c r="D14" s="318"/>
      <c r="E14" s="318"/>
      <c r="F14" s="318"/>
      <c r="G14" s="318"/>
      <c r="H14" s="318"/>
      <c r="I14" s="318"/>
      <c r="J14" s="318"/>
      <c r="K14" s="318"/>
      <c r="L14" s="318"/>
      <c r="M14" s="318"/>
      <c r="N14" s="318"/>
      <c r="O14" s="319"/>
    </row>
    <row r="15" spans="1:16" ht="53.25" customHeight="1" thickBot="1" x14ac:dyDescent="0.35">
      <c r="A15" s="181"/>
      <c r="C15" s="927" t="s">
        <v>322</v>
      </c>
      <c r="D15" s="925"/>
      <c r="E15" s="925"/>
      <c r="F15" s="925"/>
      <c r="G15" s="925"/>
      <c r="H15" s="925"/>
      <c r="I15" s="925"/>
      <c r="J15" s="925"/>
      <c r="K15" s="925"/>
      <c r="L15" s="925"/>
      <c r="M15" s="925"/>
      <c r="N15" s="925"/>
      <c r="O15" s="928"/>
    </row>
    <row r="16" spans="1:16" ht="16.5" customHeight="1" x14ac:dyDescent="0.3">
      <c r="A16" s="49"/>
      <c r="C16" s="320"/>
      <c r="D16" s="318"/>
      <c r="E16" s="321" t="s">
        <v>199</v>
      </c>
      <c r="F16" s="919" t="s">
        <v>198</v>
      </c>
      <c r="G16" s="920"/>
      <c r="H16" s="920"/>
      <c r="I16" s="920"/>
      <c r="J16" s="921"/>
      <c r="K16" s="318"/>
      <c r="L16" s="318"/>
      <c r="M16" s="318"/>
      <c r="N16" s="318"/>
      <c r="O16" s="322"/>
    </row>
    <row r="17" spans="1:15" ht="16.5" customHeight="1" x14ac:dyDescent="0.3">
      <c r="A17" s="49"/>
      <c r="C17" s="320"/>
      <c r="D17" s="318"/>
      <c r="E17" s="318"/>
      <c r="F17" s="922" t="s">
        <v>269</v>
      </c>
      <c r="G17" s="910"/>
      <c r="H17" s="909" t="s">
        <v>60</v>
      </c>
      <c r="I17" s="910"/>
      <c r="J17" s="327" t="s">
        <v>285</v>
      </c>
      <c r="K17" s="318"/>
      <c r="L17" s="318"/>
      <c r="M17" s="318"/>
      <c r="N17" s="318"/>
      <c r="O17" s="322"/>
    </row>
    <row r="18" spans="1:15" ht="16.5" customHeight="1" thickBot="1" x14ac:dyDescent="0.35">
      <c r="A18" s="49"/>
      <c r="C18" s="320"/>
      <c r="D18" s="318"/>
      <c r="E18" s="318"/>
      <c r="F18" s="904" t="s">
        <v>201</v>
      </c>
      <c r="G18" s="905"/>
      <c r="H18" s="902">
        <v>27</v>
      </c>
      <c r="I18" s="903"/>
      <c r="J18" s="323" t="s">
        <v>200</v>
      </c>
      <c r="K18" s="318"/>
      <c r="L18" s="318"/>
      <c r="M18" s="318"/>
      <c r="N18" s="318"/>
      <c r="O18" s="322"/>
    </row>
    <row r="19" spans="1:15" ht="9.9499999999999993" customHeight="1" x14ac:dyDescent="0.3">
      <c r="A19" s="49"/>
      <c r="C19" s="317"/>
      <c r="D19" s="318"/>
      <c r="E19" s="318"/>
      <c r="F19" s="318"/>
      <c r="G19" s="318"/>
      <c r="H19" s="318"/>
      <c r="I19" s="318"/>
      <c r="J19" s="318"/>
      <c r="K19" s="318"/>
      <c r="L19" s="318"/>
      <c r="M19" s="318"/>
      <c r="N19" s="318"/>
      <c r="O19" s="319"/>
    </row>
    <row r="20" spans="1:15" ht="36.75" customHeight="1" x14ac:dyDescent="0.3">
      <c r="A20" s="49"/>
      <c r="C20" s="924" t="s">
        <v>321</v>
      </c>
      <c r="D20" s="925"/>
      <c r="E20" s="925"/>
      <c r="F20" s="925"/>
      <c r="G20" s="925"/>
      <c r="H20" s="925"/>
      <c r="I20" s="925"/>
      <c r="J20" s="925"/>
      <c r="K20" s="925"/>
      <c r="L20" s="925"/>
      <c r="M20" s="925"/>
      <c r="N20" s="925"/>
      <c r="O20" s="926"/>
    </row>
    <row r="21" spans="1:15" ht="6" customHeight="1" x14ac:dyDescent="0.3">
      <c r="A21" s="49"/>
      <c r="C21" s="320"/>
      <c r="D21" s="318"/>
      <c r="E21" s="318"/>
      <c r="F21" s="318"/>
      <c r="G21" s="318"/>
      <c r="H21" s="318"/>
      <c r="I21" s="318"/>
      <c r="J21" s="318"/>
      <c r="K21" s="318"/>
      <c r="L21" s="318"/>
      <c r="M21" s="318"/>
      <c r="N21" s="318"/>
      <c r="O21" s="322"/>
    </row>
    <row r="22" spans="1:15" ht="6.75" customHeight="1" x14ac:dyDescent="0.3">
      <c r="A22" s="49"/>
      <c r="C22" s="324"/>
      <c r="D22" s="325"/>
      <c r="E22" s="325"/>
      <c r="F22" s="325"/>
      <c r="G22" s="325"/>
      <c r="H22" s="325"/>
      <c r="I22" s="325"/>
      <c r="J22" s="325"/>
      <c r="K22" s="325"/>
      <c r="L22" s="325"/>
      <c r="M22" s="325"/>
      <c r="N22" s="325"/>
      <c r="O22" s="326"/>
    </row>
    <row r="23" spans="1:15" x14ac:dyDescent="0.3">
      <c r="A23" s="49"/>
    </row>
    <row r="24" spans="1:15" x14ac:dyDescent="0.3">
      <c r="A24" s="49"/>
      <c r="B24" s="637" t="s">
        <v>126</v>
      </c>
      <c r="C24" s="637"/>
      <c r="D24" s="637"/>
      <c r="E24" s="637"/>
      <c r="F24" s="637"/>
      <c r="G24" s="637"/>
      <c r="H24" s="637"/>
      <c r="I24" s="637"/>
      <c r="J24" s="637"/>
      <c r="K24" s="637"/>
      <c r="L24" s="637"/>
      <c r="M24" s="637"/>
      <c r="N24" s="637"/>
      <c r="O24" s="637"/>
    </row>
    <row r="25" spans="1:15" ht="17.25" thickBot="1" x14ac:dyDescent="0.35">
      <c r="A25" s="49"/>
    </row>
    <row r="26" spans="1:15" s="181" customFormat="1" ht="52.5" customHeight="1" x14ac:dyDescent="0.3">
      <c r="C26" s="834" t="s">
        <v>892</v>
      </c>
      <c r="D26" s="835"/>
      <c r="E26" s="835"/>
      <c r="F26" s="835"/>
      <c r="G26" s="835"/>
      <c r="H26" s="835"/>
      <c r="I26" s="835"/>
      <c r="J26" s="835"/>
      <c r="K26" s="835"/>
      <c r="L26" s="835"/>
      <c r="M26" s="835"/>
      <c r="N26" s="835"/>
      <c r="O26" s="836"/>
    </row>
    <row r="27" spans="1:15" s="181" customFormat="1" ht="9" customHeight="1" x14ac:dyDescent="0.3">
      <c r="C27" s="257"/>
      <c r="D27" s="258"/>
      <c r="E27" s="258"/>
      <c r="F27" s="258"/>
      <c r="G27" s="258"/>
      <c r="H27" s="258"/>
      <c r="I27" s="258"/>
      <c r="J27" s="258"/>
      <c r="K27" s="258"/>
      <c r="L27" s="258"/>
      <c r="M27" s="258"/>
      <c r="N27" s="258"/>
      <c r="O27" s="259"/>
    </row>
    <row r="28" spans="1:15" ht="55.5" customHeight="1" thickBot="1" x14ac:dyDescent="0.35">
      <c r="A28" s="49"/>
      <c r="C28" s="870" t="s">
        <v>883</v>
      </c>
      <c r="D28" s="832"/>
      <c r="E28" s="832"/>
      <c r="F28" s="832"/>
      <c r="G28" s="832"/>
      <c r="H28" s="832"/>
      <c r="I28" s="832"/>
      <c r="J28" s="832"/>
      <c r="K28" s="832"/>
      <c r="L28" s="832"/>
      <c r="M28" s="832"/>
      <c r="N28" s="832"/>
      <c r="O28" s="871"/>
    </row>
    <row r="29" spans="1:15" x14ac:dyDescent="0.3">
      <c r="A29" s="49"/>
      <c r="C29" s="275"/>
      <c r="D29" s="865" t="s">
        <v>7</v>
      </c>
      <c r="E29" s="838"/>
      <c r="F29" s="838"/>
      <c r="G29" s="838"/>
      <c r="H29" s="866"/>
      <c r="I29" s="892" t="s">
        <v>52</v>
      </c>
      <c r="J29" s="892"/>
      <c r="K29" s="837" t="s">
        <v>10</v>
      </c>
      <c r="L29" s="838"/>
      <c r="M29" s="838"/>
      <c r="N29" s="839"/>
      <c r="O29" s="276"/>
    </row>
    <row r="30" spans="1:15" x14ac:dyDescent="0.3">
      <c r="A30" s="49"/>
      <c r="C30" s="275"/>
      <c r="D30" s="867"/>
      <c r="E30" s="868"/>
      <c r="F30" s="868"/>
      <c r="G30" s="868"/>
      <c r="H30" s="869"/>
      <c r="I30" s="306" t="s">
        <v>8</v>
      </c>
      <c r="J30" s="306" t="s">
        <v>285</v>
      </c>
      <c r="K30" s="840"/>
      <c r="L30" s="841"/>
      <c r="M30" s="841"/>
      <c r="N30" s="842"/>
      <c r="O30" s="276"/>
    </row>
    <row r="31" spans="1:15" x14ac:dyDescent="0.3">
      <c r="A31" s="49"/>
      <c r="C31" s="275"/>
      <c r="D31" s="878"/>
      <c r="E31" s="879"/>
      <c r="F31" s="879"/>
      <c r="G31" s="879"/>
      <c r="H31" s="880"/>
      <c r="I31" s="277"/>
      <c r="J31" s="278"/>
      <c r="K31" s="843"/>
      <c r="L31" s="844"/>
      <c r="M31" s="844"/>
      <c r="N31" s="845"/>
      <c r="O31" s="276"/>
    </row>
    <row r="32" spans="1:15" x14ac:dyDescent="0.3">
      <c r="A32" s="49"/>
      <c r="C32" s="275"/>
      <c r="D32" s="854"/>
      <c r="E32" s="855"/>
      <c r="F32" s="855"/>
      <c r="G32" s="855"/>
      <c r="H32" s="856"/>
      <c r="I32" s="277"/>
      <c r="J32" s="278"/>
      <c r="K32" s="843"/>
      <c r="L32" s="844"/>
      <c r="M32" s="844"/>
      <c r="N32" s="845"/>
      <c r="O32" s="276"/>
    </row>
    <row r="33" spans="1:15" ht="17.25" customHeight="1" thickBot="1" x14ac:dyDescent="0.35">
      <c r="A33" s="49"/>
      <c r="C33" s="275"/>
      <c r="D33" s="854"/>
      <c r="E33" s="855"/>
      <c r="F33" s="855"/>
      <c r="G33" s="855"/>
      <c r="H33" s="856"/>
      <c r="I33" s="279"/>
      <c r="J33" s="280"/>
      <c r="K33" s="906"/>
      <c r="L33" s="907"/>
      <c r="M33" s="907"/>
      <c r="N33" s="923"/>
      <c r="O33" s="276"/>
    </row>
    <row r="34" spans="1:15" x14ac:dyDescent="0.3">
      <c r="A34" s="49"/>
      <c r="C34" s="849" t="s">
        <v>882</v>
      </c>
      <c r="D34" s="850"/>
      <c r="E34" s="850"/>
      <c r="F34" s="850"/>
      <c r="G34" s="850"/>
      <c r="H34" s="850"/>
      <c r="I34" s="850"/>
      <c r="J34" s="850"/>
      <c r="K34" s="850"/>
      <c r="L34" s="850"/>
      <c r="M34" s="850"/>
      <c r="N34" s="850"/>
      <c r="O34" s="851"/>
    </row>
    <row r="35" spans="1:15" x14ac:dyDescent="0.3">
      <c r="A35" s="49"/>
      <c r="C35" s="849"/>
      <c r="D35" s="850"/>
      <c r="E35" s="850"/>
      <c r="F35" s="850"/>
      <c r="G35" s="850"/>
      <c r="H35" s="850"/>
      <c r="I35" s="850"/>
      <c r="J35" s="850"/>
      <c r="K35" s="850"/>
      <c r="L35" s="850"/>
      <c r="M35" s="850"/>
      <c r="N35" s="850"/>
      <c r="O35" s="851"/>
    </row>
    <row r="36" spans="1:15" x14ac:dyDescent="0.3">
      <c r="A36" s="49"/>
      <c r="C36" s="849"/>
      <c r="D36" s="850"/>
      <c r="E36" s="850"/>
      <c r="F36" s="850"/>
      <c r="G36" s="850"/>
      <c r="H36" s="850"/>
      <c r="I36" s="850"/>
      <c r="J36" s="850"/>
      <c r="K36" s="850"/>
      <c r="L36" s="850"/>
      <c r="M36" s="850"/>
      <c r="N36" s="850"/>
      <c r="O36" s="851"/>
    </row>
    <row r="37" spans="1:15" ht="6.75" customHeight="1" thickBot="1" x14ac:dyDescent="0.35">
      <c r="A37" s="49"/>
      <c r="C37" s="281"/>
      <c r="D37" s="282"/>
      <c r="E37" s="282"/>
      <c r="F37" s="282"/>
      <c r="G37" s="282"/>
      <c r="H37" s="282"/>
      <c r="I37" s="282"/>
      <c r="J37" s="282"/>
      <c r="K37" s="282"/>
      <c r="L37" s="282"/>
      <c r="M37" s="282"/>
      <c r="N37" s="282"/>
      <c r="O37" s="283"/>
    </row>
    <row r="38" spans="1:15" x14ac:dyDescent="0.3">
      <c r="A38" s="49"/>
      <c r="C38" s="284"/>
      <c r="D38" s="897" t="s">
        <v>7</v>
      </c>
      <c r="E38" s="893"/>
      <c r="F38" s="893"/>
      <c r="G38" s="893"/>
      <c r="H38" s="893"/>
      <c r="I38" s="893" t="s">
        <v>9</v>
      </c>
      <c r="J38" s="893"/>
      <c r="K38" s="893" t="s">
        <v>10</v>
      </c>
      <c r="L38" s="893"/>
      <c r="M38" s="893"/>
      <c r="N38" s="894"/>
      <c r="O38" s="276"/>
    </row>
    <row r="39" spans="1:15" x14ac:dyDescent="0.3">
      <c r="A39" s="49"/>
      <c r="C39" s="284"/>
      <c r="D39" s="898"/>
      <c r="E39" s="895"/>
      <c r="F39" s="895"/>
      <c r="G39" s="895"/>
      <c r="H39" s="895"/>
      <c r="I39" s="307" t="s">
        <v>8</v>
      </c>
      <c r="J39" s="307" t="s">
        <v>285</v>
      </c>
      <c r="K39" s="895"/>
      <c r="L39" s="895"/>
      <c r="M39" s="895"/>
      <c r="N39" s="896"/>
      <c r="O39" s="276"/>
    </row>
    <row r="40" spans="1:15" x14ac:dyDescent="0.3">
      <c r="A40" s="49"/>
      <c r="C40" s="285"/>
      <c r="D40" s="857"/>
      <c r="E40" s="858"/>
      <c r="F40" s="858"/>
      <c r="G40" s="858"/>
      <c r="H40" s="858"/>
      <c r="I40" s="286"/>
      <c r="J40" s="287"/>
      <c r="K40" s="852"/>
      <c r="L40" s="852"/>
      <c r="M40" s="852"/>
      <c r="N40" s="853"/>
      <c r="O40" s="276"/>
    </row>
    <row r="41" spans="1:15" x14ac:dyDescent="0.3">
      <c r="A41" s="49"/>
      <c r="C41" s="285"/>
      <c r="D41" s="857"/>
      <c r="E41" s="858"/>
      <c r="F41" s="858"/>
      <c r="G41" s="858"/>
      <c r="H41" s="858"/>
      <c r="I41" s="286"/>
      <c r="J41" s="287"/>
      <c r="K41" s="852"/>
      <c r="L41" s="852"/>
      <c r="M41" s="852"/>
      <c r="N41" s="853"/>
      <c r="O41" s="276"/>
    </row>
    <row r="42" spans="1:15" ht="17.25" thickBot="1" x14ac:dyDescent="0.35">
      <c r="A42" s="49"/>
      <c r="C42" s="285"/>
      <c r="D42" s="846"/>
      <c r="E42" s="847"/>
      <c r="F42" s="847"/>
      <c r="G42" s="847"/>
      <c r="H42" s="848"/>
      <c r="I42" s="288"/>
      <c r="J42" s="289"/>
      <c r="K42" s="859"/>
      <c r="L42" s="860"/>
      <c r="M42" s="860"/>
      <c r="N42" s="861"/>
      <c r="O42" s="276"/>
    </row>
    <row r="43" spans="1:15" ht="9" customHeight="1" x14ac:dyDescent="0.3">
      <c r="A43" s="49"/>
      <c r="C43" s="275"/>
      <c r="D43" s="290"/>
      <c r="E43" s="290"/>
      <c r="F43" s="290"/>
      <c r="G43" s="290"/>
      <c r="H43" s="290"/>
      <c r="I43" s="291"/>
      <c r="J43" s="292"/>
      <c r="K43" s="293"/>
      <c r="L43" s="293"/>
      <c r="M43" s="293"/>
      <c r="N43" s="293"/>
      <c r="O43" s="294"/>
    </row>
    <row r="44" spans="1:15" ht="54.75" customHeight="1" x14ac:dyDescent="0.3">
      <c r="A44" s="49"/>
      <c r="C44" s="864" t="s">
        <v>674</v>
      </c>
      <c r="D44" s="823"/>
      <c r="E44" s="823"/>
      <c r="F44" s="823"/>
      <c r="G44" s="823"/>
      <c r="H44" s="823"/>
      <c r="I44" s="823"/>
      <c r="J44" s="823"/>
      <c r="K44" s="823"/>
      <c r="L44" s="823"/>
      <c r="M44" s="823"/>
      <c r="N44" s="823"/>
      <c r="O44" s="863"/>
    </row>
    <row r="45" spans="1:15" ht="9.9499999999999993" customHeight="1" x14ac:dyDescent="0.3">
      <c r="A45" s="49"/>
      <c r="C45" s="295"/>
      <c r="D45" s="296"/>
      <c r="E45" s="296"/>
      <c r="F45" s="296"/>
      <c r="G45" s="296"/>
      <c r="H45" s="296"/>
      <c r="I45" s="296"/>
      <c r="J45" s="296"/>
      <c r="K45" s="296"/>
      <c r="L45" s="296"/>
      <c r="M45" s="296"/>
      <c r="N45" s="296"/>
      <c r="O45" s="297"/>
    </row>
    <row r="46" spans="1:15" ht="69.75" customHeight="1" x14ac:dyDescent="0.3">
      <c r="A46" s="49"/>
      <c r="C46" s="864" t="s">
        <v>351</v>
      </c>
      <c r="D46" s="823"/>
      <c r="E46" s="823"/>
      <c r="F46" s="823"/>
      <c r="G46" s="823"/>
      <c r="H46" s="823"/>
      <c r="I46" s="823"/>
      <c r="J46" s="823"/>
      <c r="K46" s="823"/>
      <c r="L46" s="823"/>
      <c r="M46" s="823"/>
      <c r="N46" s="823"/>
      <c r="O46" s="863"/>
    </row>
    <row r="47" spans="1:15" ht="9.9499999999999993" customHeight="1" x14ac:dyDescent="0.3">
      <c r="A47" s="49"/>
      <c r="C47" s="295"/>
      <c r="D47" s="296"/>
      <c r="E47" s="296"/>
      <c r="F47" s="296"/>
      <c r="G47" s="296"/>
      <c r="H47" s="296"/>
      <c r="I47" s="296"/>
      <c r="J47" s="296"/>
      <c r="K47" s="296"/>
      <c r="L47" s="296"/>
      <c r="M47" s="296"/>
      <c r="N47" s="296"/>
      <c r="O47" s="297"/>
    </row>
    <row r="48" spans="1:15" ht="18" x14ac:dyDescent="0.3">
      <c r="A48" s="49"/>
      <c r="C48" s="889" t="s">
        <v>352</v>
      </c>
      <c r="D48" s="890"/>
      <c r="E48" s="890"/>
      <c r="F48" s="890"/>
      <c r="G48" s="890"/>
      <c r="H48" s="890"/>
      <c r="I48" s="890"/>
      <c r="J48" s="890"/>
      <c r="K48" s="890"/>
      <c r="L48" s="890"/>
      <c r="M48" s="890"/>
      <c r="N48" s="890"/>
      <c r="O48" s="891"/>
    </row>
    <row r="49" spans="1:15" ht="6" customHeight="1" x14ac:dyDescent="0.3">
      <c r="A49" s="49"/>
      <c r="C49" s="298"/>
      <c r="D49" s="299"/>
      <c r="E49" s="299"/>
      <c r="F49" s="299"/>
      <c r="G49" s="299"/>
      <c r="H49" s="299"/>
      <c r="I49" s="299"/>
      <c r="J49" s="299"/>
      <c r="K49" s="299"/>
      <c r="L49" s="299"/>
      <c r="M49" s="299"/>
      <c r="N49" s="299"/>
      <c r="O49" s="300"/>
    </row>
    <row r="50" spans="1:15" s="181" customFormat="1" ht="29.25" customHeight="1" x14ac:dyDescent="0.3">
      <c r="C50" s="862" t="s">
        <v>667</v>
      </c>
      <c r="D50" s="823"/>
      <c r="E50" s="823"/>
      <c r="F50" s="823"/>
      <c r="G50" s="823"/>
      <c r="H50" s="823"/>
      <c r="I50" s="823"/>
      <c r="J50" s="823"/>
      <c r="K50" s="823"/>
      <c r="L50" s="823"/>
      <c r="M50" s="823"/>
      <c r="N50" s="823"/>
      <c r="O50" s="863"/>
    </row>
    <row r="51" spans="1:15" s="181" customFormat="1" ht="6.75" customHeight="1" x14ac:dyDescent="0.3">
      <c r="C51" s="257"/>
      <c r="D51" s="258"/>
      <c r="E51" s="258"/>
      <c r="F51" s="258"/>
      <c r="G51" s="258"/>
      <c r="H51" s="258"/>
      <c r="I51" s="258"/>
      <c r="J51" s="258"/>
      <c r="K51" s="258"/>
      <c r="L51" s="258"/>
      <c r="M51" s="258"/>
      <c r="N51" s="258"/>
      <c r="O51" s="259"/>
    </row>
    <row r="52" spans="1:15" ht="82.5" customHeight="1" x14ac:dyDescent="0.3">
      <c r="A52" s="49"/>
      <c r="C52" s="864" t="s">
        <v>671</v>
      </c>
      <c r="D52" s="823"/>
      <c r="E52" s="823"/>
      <c r="F52" s="823"/>
      <c r="G52" s="823"/>
      <c r="H52" s="823"/>
      <c r="I52" s="823"/>
      <c r="J52" s="823"/>
      <c r="K52" s="823"/>
      <c r="L52" s="823"/>
      <c r="M52" s="823"/>
      <c r="N52" s="823"/>
      <c r="O52" s="863"/>
    </row>
    <row r="53" spans="1:15" ht="9" customHeight="1" thickBot="1" x14ac:dyDescent="0.35">
      <c r="A53" s="49"/>
      <c r="C53" s="295"/>
      <c r="D53" s="296"/>
      <c r="E53" s="296"/>
      <c r="F53" s="296"/>
      <c r="G53" s="296"/>
      <c r="H53" s="296"/>
      <c r="I53" s="296"/>
      <c r="J53" s="296"/>
      <c r="K53" s="296"/>
      <c r="L53" s="296"/>
      <c r="M53" s="296"/>
      <c r="N53" s="296"/>
      <c r="O53" s="297"/>
    </row>
    <row r="54" spans="1:15" x14ac:dyDescent="0.3">
      <c r="A54" s="49"/>
      <c r="C54" s="301"/>
      <c r="D54" s="865" t="s">
        <v>7</v>
      </c>
      <c r="E54" s="838"/>
      <c r="F54" s="838"/>
      <c r="G54" s="838"/>
      <c r="H54" s="866"/>
      <c r="I54" s="892" t="s">
        <v>9</v>
      </c>
      <c r="J54" s="892"/>
      <c r="K54" s="911" t="s">
        <v>10</v>
      </c>
      <c r="L54" s="912"/>
      <c r="M54" s="912"/>
      <c r="N54" s="913"/>
      <c r="O54" s="276"/>
    </row>
    <row r="55" spans="1:15" x14ac:dyDescent="0.3">
      <c r="A55" s="49"/>
      <c r="C55" s="301"/>
      <c r="D55" s="867"/>
      <c r="E55" s="868"/>
      <c r="F55" s="868"/>
      <c r="G55" s="868"/>
      <c r="H55" s="869"/>
      <c r="I55" s="306" t="s">
        <v>8</v>
      </c>
      <c r="J55" s="306" t="s">
        <v>285</v>
      </c>
      <c r="K55" s="840"/>
      <c r="L55" s="841"/>
      <c r="M55" s="841"/>
      <c r="N55" s="914"/>
      <c r="O55" s="276"/>
    </row>
    <row r="56" spans="1:15" x14ac:dyDescent="0.3">
      <c r="A56" s="49"/>
      <c r="C56" s="301"/>
      <c r="D56" s="854"/>
      <c r="E56" s="855"/>
      <c r="F56" s="855"/>
      <c r="G56" s="855"/>
      <c r="H56" s="856"/>
      <c r="I56" s="277"/>
      <c r="J56" s="278"/>
      <c r="K56" s="843"/>
      <c r="L56" s="844"/>
      <c r="M56" s="844"/>
      <c r="N56" s="915"/>
      <c r="O56" s="276"/>
    </row>
    <row r="57" spans="1:15" x14ac:dyDescent="0.3">
      <c r="A57" s="49"/>
      <c r="C57" s="301"/>
      <c r="D57" s="854"/>
      <c r="E57" s="855"/>
      <c r="F57" s="855"/>
      <c r="G57" s="855"/>
      <c r="H57" s="856"/>
      <c r="I57" s="277"/>
      <c r="J57" s="278"/>
      <c r="K57" s="843"/>
      <c r="L57" s="844"/>
      <c r="M57" s="844"/>
      <c r="N57" s="915"/>
      <c r="O57" s="276"/>
    </row>
    <row r="58" spans="1:15" ht="17.25" thickBot="1" x14ac:dyDescent="0.35">
      <c r="A58" s="49"/>
      <c r="C58" s="301"/>
      <c r="D58" s="916"/>
      <c r="E58" s="917"/>
      <c r="F58" s="917"/>
      <c r="G58" s="917"/>
      <c r="H58" s="918"/>
      <c r="I58" s="279"/>
      <c r="J58" s="280"/>
      <c r="K58" s="906"/>
      <c r="L58" s="907"/>
      <c r="M58" s="907"/>
      <c r="N58" s="908"/>
      <c r="O58" s="276"/>
    </row>
    <row r="59" spans="1:15" ht="9.9499999999999993" customHeight="1" x14ac:dyDescent="0.3">
      <c r="A59" s="49"/>
      <c r="C59" s="302"/>
      <c r="D59" s="290"/>
      <c r="E59" s="290"/>
      <c r="F59" s="290"/>
      <c r="G59" s="290"/>
      <c r="H59" s="290"/>
      <c r="I59" s="291"/>
      <c r="J59" s="292"/>
      <c r="K59" s="293"/>
      <c r="L59" s="293"/>
      <c r="M59" s="293"/>
      <c r="N59" s="293"/>
      <c r="O59" s="294"/>
    </row>
    <row r="60" spans="1:15" ht="69.75" customHeight="1" x14ac:dyDescent="0.3">
      <c r="A60" s="49"/>
      <c r="C60" s="864" t="s">
        <v>519</v>
      </c>
      <c r="D60" s="823"/>
      <c r="E60" s="823"/>
      <c r="F60" s="823"/>
      <c r="G60" s="823"/>
      <c r="H60" s="823"/>
      <c r="I60" s="823"/>
      <c r="J60" s="823"/>
      <c r="K60" s="823"/>
      <c r="L60" s="823"/>
      <c r="M60" s="823"/>
      <c r="N60" s="823"/>
      <c r="O60" s="863"/>
    </row>
    <row r="61" spans="1:15" ht="9" customHeight="1" x14ac:dyDescent="0.3">
      <c r="A61" s="49"/>
      <c r="C61" s="295"/>
      <c r="D61" s="296"/>
      <c r="E61" s="296"/>
      <c r="F61" s="296"/>
      <c r="G61" s="296"/>
      <c r="H61" s="296"/>
      <c r="I61" s="296"/>
      <c r="J61" s="296"/>
      <c r="K61" s="296"/>
      <c r="L61" s="296"/>
      <c r="M61" s="296"/>
      <c r="N61" s="296"/>
      <c r="O61" s="297"/>
    </row>
    <row r="62" spans="1:15" ht="22.5" customHeight="1" x14ac:dyDescent="0.3">
      <c r="A62" s="49"/>
      <c r="C62" s="870" t="s">
        <v>673</v>
      </c>
      <c r="D62" s="832"/>
      <c r="E62" s="832"/>
      <c r="F62" s="832"/>
      <c r="G62" s="832"/>
      <c r="H62" s="832"/>
      <c r="I62" s="832"/>
      <c r="J62" s="832"/>
      <c r="K62" s="832"/>
      <c r="L62" s="832"/>
      <c r="M62" s="832"/>
      <c r="N62" s="832"/>
      <c r="O62" s="871"/>
    </row>
    <row r="63" spans="1:15" x14ac:dyDescent="0.3">
      <c r="A63" s="49"/>
      <c r="C63" s="881" t="s">
        <v>891</v>
      </c>
      <c r="D63" s="829"/>
      <c r="E63" s="829"/>
      <c r="F63" s="829"/>
      <c r="G63" s="829"/>
      <c r="H63" s="829"/>
      <c r="I63" s="829"/>
      <c r="J63" s="829"/>
      <c r="K63" s="829"/>
      <c r="L63" s="829"/>
      <c r="M63" s="829"/>
      <c r="N63" s="829"/>
      <c r="O63" s="882"/>
    </row>
    <row r="64" spans="1:15" ht="6" customHeight="1" x14ac:dyDescent="0.3">
      <c r="A64" s="49"/>
      <c r="C64" s="303"/>
      <c r="D64" s="304"/>
      <c r="E64" s="304"/>
      <c r="F64" s="304"/>
      <c r="G64" s="304"/>
      <c r="H64" s="304"/>
      <c r="I64" s="304"/>
      <c r="J64" s="304"/>
      <c r="K64" s="304"/>
      <c r="L64" s="304"/>
      <c r="M64" s="304"/>
      <c r="N64" s="304"/>
      <c r="O64" s="305"/>
    </row>
    <row r="65" spans="1:15" ht="37.5" customHeight="1" x14ac:dyDescent="0.3">
      <c r="A65" s="49"/>
      <c r="C65" s="870" t="s">
        <v>353</v>
      </c>
      <c r="D65" s="832"/>
      <c r="E65" s="832"/>
      <c r="F65" s="832"/>
      <c r="G65" s="832"/>
      <c r="H65" s="832"/>
      <c r="I65" s="832"/>
      <c r="J65" s="832"/>
      <c r="K65" s="832"/>
      <c r="L65" s="832"/>
      <c r="M65" s="832"/>
      <c r="N65" s="832"/>
      <c r="O65" s="871"/>
    </row>
    <row r="66" spans="1:15" x14ac:dyDescent="0.3">
      <c r="A66" s="49"/>
      <c r="C66" s="881" t="s">
        <v>53</v>
      </c>
      <c r="D66" s="829"/>
      <c r="E66" s="829"/>
      <c r="F66" s="829"/>
      <c r="G66" s="829"/>
      <c r="H66" s="829"/>
      <c r="I66" s="829"/>
      <c r="J66" s="829"/>
      <c r="K66" s="829"/>
      <c r="L66" s="829"/>
      <c r="M66" s="829"/>
      <c r="N66" s="829"/>
      <c r="O66" s="882"/>
    </row>
    <row r="67" spans="1:15" ht="5.25" customHeight="1" x14ac:dyDescent="0.3">
      <c r="A67" s="49"/>
      <c r="C67" s="303"/>
      <c r="D67" s="304"/>
      <c r="E67" s="304"/>
      <c r="F67" s="304"/>
      <c r="G67" s="304"/>
      <c r="H67" s="304"/>
      <c r="I67" s="304"/>
      <c r="J67" s="304"/>
      <c r="K67" s="304"/>
      <c r="L67" s="304"/>
      <c r="M67" s="304"/>
      <c r="N67" s="304"/>
      <c r="O67" s="305"/>
    </row>
    <row r="68" spans="1:15" x14ac:dyDescent="0.3">
      <c r="A68" s="49"/>
      <c r="C68" s="883" t="s">
        <v>28</v>
      </c>
      <c r="D68" s="884"/>
      <c r="E68" s="884"/>
      <c r="F68" s="884"/>
      <c r="G68" s="884"/>
      <c r="H68" s="884"/>
      <c r="I68" s="884"/>
      <c r="J68" s="884"/>
      <c r="K68" s="884"/>
      <c r="L68" s="884"/>
      <c r="M68" s="884"/>
      <c r="N68" s="884"/>
      <c r="O68" s="885"/>
    </row>
    <row r="69" spans="1:15" x14ac:dyDescent="0.3">
      <c r="A69" s="49"/>
      <c r="C69" s="872" t="s">
        <v>248</v>
      </c>
      <c r="D69" s="873"/>
      <c r="E69" s="873"/>
      <c r="F69" s="873"/>
      <c r="G69" s="873"/>
      <c r="H69" s="873"/>
      <c r="I69" s="873"/>
      <c r="J69" s="873"/>
      <c r="K69" s="873"/>
      <c r="L69" s="873"/>
      <c r="M69" s="873"/>
      <c r="N69" s="873"/>
      <c r="O69" s="874"/>
    </row>
    <row r="70" spans="1:15" x14ac:dyDescent="0.3">
      <c r="A70" s="49"/>
      <c r="C70" s="872"/>
      <c r="D70" s="873"/>
      <c r="E70" s="873"/>
      <c r="F70" s="873"/>
      <c r="G70" s="873"/>
      <c r="H70" s="873"/>
      <c r="I70" s="873"/>
      <c r="J70" s="873"/>
      <c r="K70" s="873"/>
      <c r="L70" s="873"/>
      <c r="M70" s="873"/>
      <c r="N70" s="873"/>
      <c r="O70" s="874"/>
    </row>
    <row r="71" spans="1:15" ht="17.25" thickBot="1" x14ac:dyDescent="0.35">
      <c r="A71" s="49"/>
      <c r="C71" s="875"/>
      <c r="D71" s="876"/>
      <c r="E71" s="876"/>
      <c r="F71" s="876"/>
      <c r="G71" s="876"/>
      <c r="H71" s="876"/>
      <c r="I71" s="876"/>
      <c r="J71" s="876"/>
      <c r="K71" s="876"/>
      <c r="L71" s="876"/>
      <c r="M71" s="876"/>
      <c r="N71" s="876"/>
      <c r="O71" s="877"/>
    </row>
    <row r="72" spans="1:15" x14ac:dyDescent="0.3">
      <c r="A72" s="49"/>
    </row>
    <row r="73" spans="1:15" x14ac:dyDescent="0.3">
      <c r="A73" s="49"/>
      <c r="B73" s="637" t="s">
        <v>127</v>
      </c>
      <c r="C73" s="637"/>
      <c r="D73" s="637"/>
      <c r="E73" s="637"/>
      <c r="F73" s="637"/>
      <c r="G73" s="637"/>
      <c r="H73" s="637"/>
      <c r="I73" s="637"/>
      <c r="J73" s="637"/>
      <c r="K73" s="637"/>
      <c r="L73" s="637"/>
      <c r="M73" s="637"/>
      <c r="N73" s="637"/>
      <c r="O73" s="637"/>
    </row>
    <row r="74" spans="1:15" ht="17.25" thickBot="1" x14ac:dyDescent="0.35">
      <c r="A74" s="49"/>
    </row>
    <row r="75" spans="1:15" s="181" customFormat="1" ht="51.75" customHeight="1" x14ac:dyDescent="0.3">
      <c r="C75" s="834" t="s">
        <v>521</v>
      </c>
      <c r="D75" s="835"/>
      <c r="E75" s="835"/>
      <c r="F75" s="835"/>
      <c r="G75" s="835"/>
      <c r="H75" s="835"/>
      <c r="I75" s="835"/>
      <c r="J75" s="835"/>
      <c r="K75" s="835"/>
      <c r="L75" s="835"/>
      <c r="M75" s="835"/>
      <c r="N75" s="835"/>
      <c r="O75" s="836"/>
    </row>
    <row r="76" spans="1:15" s="181" customFormat="1" ht="9" customHeight="1" x14ac:dyDescent="0.3">
      <c r="C76" s="257"/>
      <c r="D76" s="258"/>
      <c r="E76" s="258"/>
      <c r="F76" s="258"/>
      <c r="G76" s="258"/>
      <c r="H76" s="258"/>
      <c r="I76" s="258"/>
      <c r="J76" s="258"/>
      <c r="K76" s="258"/>
      <c r="L76" s="258"/>
      <c r="M76" s="258"/>
      <c r="N76" s="258"/>
      <c r="O76" s="259"/>
    </row>
    <row r="77" spans="1:15" ht="14.25" customHeight="1" x14ac:dyDescent="0.3">
      <c r="A77" s="49"/>
      <c r="C77" s="886" t="s">
        <v>963</v>
      </c>
      <c r="D77" s="887"/>
      <c r="E77" s="887"/>
      <c r="F77" s="887"/>
      <c r="G77" s="887"/>
      <c r="H77" s="887"/>
      <c r="I77" s="887"/>
      <c r="J77" s="887"/>
      <c r="K77" s="887"/>
      <c r="L77" s="887"/>
      <c r="M77" s="887"/>
      <c r="N77" s="887"/>
      <c r="O77" s="888"/>
    </row>
    <row r="78" spans="1:15" ht="18.75" customHeight="1" x14ac:dyDescent="0.3">
      <c r="A78" s="49"/>
      <c r="C78" s="886"/>
      <c r="D78" s="887"/>
      <c r="E78" s="887"/>
      <c r="F78" s="887"/>
      <c r="G78" s="887"/>
      <c r="H78" s="887"/>
      <c r="I78" s="887"/>
      <c r="J78" s="887"/>
      <c r="K78" s="887"/>
      <c r="L78" s="887"/>
      <c r="M78" s="887"/>
      <c r="N78" s="887"/>
      <c r="O78" s="888"/>
    </row>
    <row r="79" spans="1:15" ht="18.75" customHeight="1" x14ac:dyDescent="0.3">
      <c r="A79" s="49"/>
      <c r="C79" s="886"/>
      <c r="D79" s="887"/>
      <c r="E79" s="887"/>
      <c r="F79" s="887"/>
      <c r="G79" s="887"/>
      <c r="H79" s="887"/>
      <c r="I79" s="887"/>
      <c r="J79" s="887"/>
      <c r="K79" s="887"/>
      <c r="L79" s="887"/>
      <c r="M79" s="887"/>
      <c r="N79" s="887"/>
      <c r="O79" s="888"/>
    </row>
    <row r="80" spans="1:15" ht="69" customHeight="1" x14ac:dyDescent="0.3">
      <c r="A80" s="49"/>
      <c r="C80" s="886"/>
      <c r="D80" s="887"/>
      <c r="E80" s="887"/>
      <c r="F80" s="887"/>
      <c r="G80" s="887"/>
      <c r="H80" s="887"/>
      <c r="I80" s="887"/>
      <c r="J80" s="887"/>
      <c r="K80" s="887"/>
      <c r="L80" s="887"/>
      <c r="M80" s="887"/>
      <c r="N80" s="887"/>
      <c r="O80" s="888"/>
    </row>
    <row r="81" spans="1:15" ht="29.25" customHeight="1" x14ac:dyDescent="0.3">
      <c r="A81" s="49"/>
      <c r="C81" s="864" t="s">
        <v>957</v>
      </c>
      <c r="D81" s="823"/>
      <c r="E81" s="823"/>
      <c r="F81" s="823"/>
      <c r="G81" s="823"/>
      <c r="H81" s="823"/>
      <c r="I81" s="823"/>
      <c r="J81" s="823"/>
      <c r="K81" s="823"/>
      <c r="L81" s="823"/>
      <c r="M81" s="823"/>
      <c r="N81" s="823"/>
      <c r="O81" s="863"/>
    </row>
    <row r="82" spans="1:15" ht="35.25" customHeight="1" x14ac:dyDescent="0.3">
      <c r="A82" s="49"/>
      <c r="C82" s="870" t="s">
        <v>953</v>
      </c>
      <c r="D82" s="832"/>
      <c r="E82" s="832"/>
      <c r="F82" s="832"/>
      <c r="G82" s="832"/>
      <c r="H82" s="832"/>
      <c r="I82" s="832"/>
      <c r="J82" s="832"/>
      <c r="K82" s="832"/>
      <c r="L82" s="832"/>
      <c r="M82" s="832"/>
      <c r="N82" s="832"/>
      <c r="O82" s="871"/>
    </row>
    <row r="83" spans="1:15" ht="9" customHeight="1" thickBot="1" x14ac:dyDescent="0.35">
      <c r="A83" s="49"/>
      <c r="C83" s="272"/>
      <c r="D83" s="273"/>
      <c r="E83" s="273"/>
      <c r="F83" s="273"/>
      <c r="G83" s="273"/>
      <c r="H83" s="273"/>
      <c r="I83" s="273"/>
      <c r="J83" s="273"/>
      <c r="K83" s="273"/>
      <c r="L83" s="273"/>
      <c r="M83" s="273"/>
      <c r="N83" s="273"/>
      <c r="O83" s="274"/>
    </row>
    <row r="84" spans="1:15" x14ac:dyDescent="0.3">
      <c r="A84" s="49"/>
    </row>
    <row r="85" spans="1:15" x14ac:dyDescent="0.3">
      <c r="A85" s="49"/>
      <c r="B85" s="637" t="s">
        <v>244</v>
      </c>
      <c r="C85" s="637"/>
      <c r="D85" s="637"/>
      <c r="E85" s="637"/>
      <c r="F85" s="637"/>
      <c r="G85" s="637"/>
      <c r="H85" s="637"/>
      <c r="I85" s="637"/>
      <c r="J85" s="637"/>
      <c r="K85" s="637"/>
      <c r="L85" s="637"/>
      <c r="M85" s="637"/>
      <c r="N85" s="637"/>
      <c r="O85" s="637"/>
    </row>
    <row r="86" spans="1:15" ht="17.25" thickBot="1" x14ac:dyDescent="0.35">
      <c r="A86" s="49"/>
    </row>
    <row r="87" spans="1:15" s="181" customFormat="1" ht="53.25" customHeight="1" x14ac:dyDescent="0.3">
      <c r="C87" s="834" t="s">
        <v>0</v>
      </c>
      <c r="D87" s="835"/>
      <c r="E87" s="835"/>
      <c r="F87" s="835"/>
      <c r="G87" s="835"/>
      <c r="H87" s="835"/>
      <c r="I87" s="835"/>
      <c r="J87" s="835"/>
      <c r="K87" s="835"/>
      <c r="L87" s="835"/>
      <c r="M87" s="835"/>
      <c r="N87" s="835"/>
      <c r="O87" s="836"/>
    </row>
    <row r="88" spans="1:15" s="181" customFormat="1" ht="8.25" customHeight="1" x14ac:dyDescent="0.3">
      <c r="C88" s="258"/>
      <c r="D88" s="258"/>
      <c r="E88" s="258"/>
      <c r="F88" s="258"/>
      <c r="G88" s="258"/>
      <c r="H88" s="258"/>
      <c r="I88" s="258"/>
      <c r="J88" s="258"/>
      <c r="K88" s="258"/>
      <c r="L88" s="258"/>
      <c r="M88" s="258"/>
      <c r="N88" s="258"/>
      <c r="O88" s="258"/>
    </row>
    <row r="89" spans="1:15" ht="117" customHeight="1" x14ac:dyDescent="0.3">
      <c r="A89" s="49"/>
      <c r="C89" s="816" t="s">
        <v>754</v>
      </c>
      <c r="D89" s="817"/>
      <c r="E89" s="817"/>
      <c r="F89" s="817"/>
      <c r="G89" s="817"/>
      <c r="H89" s="817"/>
      <c r="I89" s="817"/>
      <c r="J89" s="817"/>
      <c r="K89" s="817"/>
      <c r="L89" s="817"/>
      <c r="M89" s="817"/>
      <c r="N89" s="817"/>
      <c r="O89" s="818"/>
    </row>
    <row r="90" spans="1:15" ht="7.5" customHeight="1" x14ac:dyDescent="0.3">
      <c r="A90" s="49"/>
      <c r="C90" s="263"/>
      <c r="D90" s="264"/>
      <c r="E90" s="264"/>
      <c r="F90" s="264"/>
      <c r="G90" s="264"/>
      <c r="H90" s="264"/>
      <c r="I90" s="264"/>
      <c r="J90" s="264"/>
      <c r="K90" s="264"/>
      <c r="L90" s="264"/>
      <c r="M90" s="264"/>
      <c r="N90" s="264"/>
      <c r="O90" s="265"/>
    </row>
    <row r="91" spans="1:15" ht="51" customHeight="1" x14ac:dyDescent="0.3">
      <c r="A91" s="49"/>
      <c r="C91" s="822" t="s">
        <v>390</v>
      </c>
      <c r="D91" s="823"/>
      <c r="E91" s="823"/>
      <c r="F91" s="823"/>
      <c r="G91" s="823"/>
      <c r="H91" s="823"/>
      <c r="I91" s="823"/>
      <c r="J91" s="823"/>
      <c r="K91" s="823"/>
      <c r="L91" s="823"/>
      <c r="M91" s="823"/>
      <c r="N91" s="823"/>
      <c r="O91" s="824"/>
    </row>
    <row r="92" spans="1:15" ht="18.75" customHeight="1" x14ac:dyDescent="0.3">
      <c r="A92" s="49"/>
      <c r="C92" s="825" t="s">
        <v>314</v>
      </c>
      <c r="D92" s="826"/>
      <c r="E92" s="826"/>
      <c r="F92" s="826"/>
      <c r="G92" s="826"/>
      <c r="H92" s="826"/>
      <c r="I92" s="826"/>
      <c r="J92" s="826"/>
      <c r="K92" s="826"/>
      <c r="L92" s="826"/>
      <c r="M92" s="826"/>
      <c r="N92" s="826"/>
      <c r="O92" s="827"/>
    </row>
    <row r="93" spans="1:15" x14ac:dyDescent="0.3">
      <c r="A93" s="49"/>
      <c r="C93" s="819" t="s">
        <v>315</v>
      </c>
      <c r="D93" s="820"/>
      <c r="E93" s="820"/>
      <c r="F93" s="820"/>
      <c r="G93" s="820"/>
      <c r="H93" s="820"/>
      <c r="I93" s="820"/>
      <c r="J93" s="820"/>
      <c r="K93" s="820"/>
      <c r="L93" s="820"/>
      <c r="M93" s="820"/>
      <c r="N93" s="820"/>
      <c r="O93" s="821"/>
    </row>
    <row r="94" spans="1:15" x14ac:dyDescent="0.3">
      <c r="A94" s="49"/>
      <c r="C94" s="825" t="s">
        <v>316</v>
      </c>
      <c r="D94" s="826"/>
      <c r="E94" s="826"/>
      <c r="F94" s="826"/>
      <c r="G94" s="826"/>
      <c r="H94" s="826"/>
      <c r="I94" s="826"/>
      <c r="J94" s="826"/>
      <c r="K94" s="826"/>
      <c r="L94" s="826"/>
      <c r="M94" s="826"/>
      <c r="N94" s="826"/>
      <c r="O94" s="827"/>
    </row>
    <row r="95" spans="1:15" ht="31.5" customHeight="1" x14ac:dyDescent="0.3">
      <c r="A95" s="49"/>
      <c r="C95" s="819" t="s">
        <v>317</v>
      </c>
      <c r="D95" s="820"/>
      <c r="E95" s="820"/>
      <c r="F95" s="820"/>
      <c r="G95" s="820"/>
      <c r="H95" s="820"/>
      <c r="I95" s="820"/>
      <c r="J95" s="820"/>
      <c r="K95" s="820"/>
      <c r="L95" s="820"/>
      <c r="M95" s="820"/>
      <c r="N95" s="820"/>
      <c r="O95" s="821"/>
    </row>
    <row r="96" spans="1:15" ht="9.9499999999999993" customHeight="1" x14ac:dyDescent="0.3">
      <c r="A96" s="49"/>
      <c r="C96" s="266"/>
      <c r="D96" s="267"/>
      <c r="E96" s="267"/>
      <c r="F96" s="267"/>
      <c r="G96" s="267"/>
      <c r="H96" s="267"/>
      <c r="I96" s="267"/>
      <c r="J96" s="267"/>
      <c r="K96" s="267"/>
      <c r="L96" s="267"/>
      <c r="M96" s="267"/>
      <c r="N96" s="267"/>
      <c r="O96" s="268"/>
    </row>
    <row r="97" spans="1:15" ht="32.25" customHeight="1" x14ac:dyDescent="0.3">
      <c r="A97" s="49"/>
      <c r="C97" s="822" t="s">
        <v>359</v>
      </c>
      <c r="D97" s="823"/>
      <c r="E97" s="823"/>
      <c r="F97" s="823"/>
      <c r="G97" s="823"/>
      <c r="H97" s="823"/>
      <c r="I97" s="823"/>
      <c r="J97" s="823"/>
      <c r="K97" s="823"/>
      <c r="L97" s="823"/>
      <c r="M97" s="823"/>
      <c r="N97" s="823"/>
      <c r="O97" s="824"/>
    </row>
    <row r="98" spans="1:15" ht="9.9499999999999993" customHeight="1" x14ac:dyDescent="0.3">
      <c r="A98" s="49"/>
      <c r="C98" s="266"/>
      <c r="D98" s="267"/>
      <c r="E98" s="267"/>
      <c r="F98" s="267"/>
      <c r="G98" s="267"/>
      <c r="H98" s="267"/>
      <c r="I98" s="267"/>
      <c r="J98" s="267"/>
      <c r="K98" s="267"/>
      <c r="L98" s="267"/>
      <c r="M98" s="267"/>
      <c r="N98" s="267"/>
      <c r="O98" s="268"/>
    </row>
    <row r="99" spans="1:15" ht="33.75" customHeight="1" x14ac:dyDescent="0.3">
      <c r="A99" s="49"/>
      <c r="C99" s="831" t="s">
        <v>1012</v>
      </c>
      <c r="D99" s="832"/>
      <c r="E99" s="832"/>
      <c r="F99" s="832"/>
      <c r="G99" s="832"/>
      <c r="H99" s="832"/>
      <c r="I99" s="832"/>
      <c r="J99" s="832"/>
      <c r="K99" s="832"/>
      <c r="L99" s="832"/>
      <c r="M99" s="832"/>
      <c r="N99" s="832"/>
      <c r="O99" s="833"/>
    </row>
    <row r="100" spans="1:15" ht="19.5" customHeight="1" x14ac:dyDescent="0.3">
      <c r="A100" s="49"/>
      <c r="C100" s="828" t="s">
        <v>525</v>
      </c>
      <c r="D100" s="829"/>
      <c r="E100" s="829"/>
      <c r="F100" s="829"/>
      <c r="G100" s="829"/>
      <c r="H100" s="829"/>
      <c r="I100" s="829"/>
      <c r="J100" s="829"/>
      <c r="K100" s="829"/>
      <c r="L100" s="829"/>
      <c r="M100" s="829"/>
      <c r="N100" s="829"/>
      <c r="O100" s="830"/>
    </row>
    <row r="101" spans="1:15" ht="9" customHeight="1" thickBot="1" x14ac:dyDescent="0.35">
      <c r="A101" s="49"/>
      <c r="C101" s="269"/>
      <c r="D101" s="270"/>
      <c r="E101" s="270"/>
      <c r="F101" s="270"/>
      <c r="G101" s="270"/>
      <c r="H101" s="270"/>
      <c r="I101" s="270"/>
      <c r="J101" s="270"/>
      <c r="K101" s="270"/>
      <c r="L101" s="270"/>
      <c r="M101" s="270"/>
      <c r="N101" s="270"/>
      <c r="O101" s="271"/>
    </row>
    <row r="102" spans="1:15" x14ac:dyDescent="0.3">
      <c r="A102" s="49"/>
    </row>
    <row r="103" spans="1:15" x14ac:dyDescent="0.3">
      <c r="A103" s="49"/>
      <c r="B103" s="637" t="s">
        <v>371</v>
      </c>
      <c r="C103" s="637"/>
      <c r="D103" s="637"/>
      <c r="E103" s="637"/>
      <c r="F103" s="637"/>
      <c r="G103" s="637"/>
      <c r="H103" s="637"/>
      <c r="I103" s="637"/>
      <c r="J103" s="637"/>
      <c r="K103" s="637"/>
      <c r="L103" s="637"/>
      <c r="M103" s="637"/>
      <c r="N103" s="637"/>
      <c r="O103" s="637"/>
    </row>
    <row r="104" spans="1:15" ht="17.25" thickBot="1" x14ac:dyDescent="0.35">
      <c r="A104" s="49"/>
    </row>
    <row r="105" spans="1:15" s="181" customFormat="1" ht="33.75" customHeight="1" x14ac:dyDescent="0.3">
      <c r="C105" s="834" t="s">
        <v>372</v>
      </c>
      <c r="D105" s="835"/>
      <c r="E105" s="835"/>
      <c r="F105" s="835"/>
      <c r="G105" s="835"/>
      <c r="H105" s="835"/>
      <c r="I105" s="835"/>
      <c r="J105" s="835"/>
      <c r="K105" s="835"/>
      <c r="L105" s="835"/>
      <c r="M105" s="835"/>
      <c r="N105" s="835"/>
      <c r="O105" s="836"/>
    </row>
    <row r="106" spans="1:15" s="181" customFormat="1" ht="8.25" customHeight="1" x14ac:dyDescent="0.3">
      <c r="C106" s="257"/>
      <c r="D106" s="258"/>
      <c r="E106" s="258"/>
      <c r="F106" s="258"/>
      <c r="G106" s="258"/>
      <c r="H106" s="258"/>
      <c r="I106" s="258"/>
      <c r="J106" s="258"/>
      <c r="K106" s="258"/>
      <c r="L106" s="258"/>
      <c r="M106" s="258"/>
      <c r="N106" s="258"/>
      <c r="O106" s="259"/>
    </row>
    <row r="107" spans="1:15" ht="35.25" customHeight="1" x14ac:dyDescent="0.3">
      <c r="A107" s="49"/>
      <c r="C107" s="816" t="s">
        <v>373</v>
      </c>
      <c r="D107" s="817"/>
      <c r="E107" s="817"/>
      <c r="F107" s="817"/>
      <c r="G107" s="817"/>
      <c r="H107" s="817"/>
      <c r="I107" s="817"/>
      <c r="J107" s="817"/>
      <c r="K107" s="817"/>
      <c r="L107" s="817"/>
      <c r="M107" s="817"/>
      <c r="N107" s="817"/>
      <c r="O107" s="818"/>
    </row>
    <row r="108" spans="1:15" ht="7.5" customHeight="1" thickBot="1" x14ac:dyDescent="0.35">
      <c r="A108" s="49"/>
      <c r="C108" s="260"/>
      <c r="D108" s="261"/>
      <c r="E108" s="261"/>
      <c r="F108" s="261"/>
      <c r="G108" s="261"/>
      <c r="H108" s="261"/>
      <c r="I108" s="261"/>
      <c r="J108" s="261"/>
      <c r="K108" s="261"/>
      <c r="L108" s="261"/>
      <c r="M108" s="261"/>
      <c r="N108" s="261"/>
      <c r="O108" s="262"/>
    </row>
    <row r="109" spans="1:15" x14ac:dyDescent="0.3">
      <c r="A109" s="49"/>
    </row>
    <row r="110" spans="1:15" x14ac:dyDescent="0.3">
      <c r="A110" s="49"/>
    </row>
    <row r="111" spans="1:15" x14ac:dyDescent="0.3">
      <c r="A111" s="49"/>
    </row>
    <row r="112" spans="1:15" x14ac:dyDescent="0.3">
      <c r="A112" s="49"/>
    </row>
    <row r="113" spans="1:1" x14ac:dyDescent="0.3">
      <c r="A113" s="49"/>
    </row>
    <row r="114" spans="1:1" x14ac:dyDescent="0.3">
      <c r="A114" s="49"/>
    </row>
    <row r="115" spans="1:1" x14ac:dyDescent="0.3">
      <c r="A115" s="49"/>
    </row>
    <row r="116" spans="1:1" x14ac:dyDescent="0.3">
      <c r="A116" s="49"/>
    </row>
    <row r="117" spans="1:1" x14ac:dyDescent="0.3">
      <c r="A117" s="49"/>
    </row>
    <row r="118" spans="1:1" x14ac:dyDescent="0.3">
      <c r="A118" s="49"/>
    </row>
    <row r="119" spans="1:1" x14ac:dyDescent="0.3">
      <c r="A119" s="49"/>
    </row>
    <row r="120" spans="1:1" x14ac:dyDescent="0.3">
      <c r="A120" s="49"/>
    </row>
    <row r="121" spans="1:1" x14ac:dyDescent="0.3">
      <c r="A121" s="49"/>
    </row>
    <row r="122" spans="1:1" x14ac:dyDescent="0.3">
      <c r="A122" s="49"/>
    </row>
    <row r="123" spans="1:1" x14ac:dyDescent="0.3">
      <c r="A123" s="49"/>
    </row>
    <row r="124" spans="1:1" x14ac:dyDescent="0.3">
      <c r="A124" s="49"/>
    </row>
    <row r="125" spans="1:1" x14ac:dyDescent="0.3">
      <c r="A125" s="49"/>
    </row>
    <row r="126" spans="1:1" x14ac:dyDescent="0.3">
      <c r="A126" s="49"/>
    </row>
    <row r="127" spans="1:1" x14ac:dyDescent="0.3">
      <c r="A127" s="49"/>
    </row>
    <row r="128" spans="1:1" x14ac:dyDescent="0.3">
      <c r="A128" s="49"/>
    </row>
    <row r="129" spans="1:1" x14ac:dyDescent="0.3">
      <c r="A129" s="49"/>
    </row>
    <row r="130" spans="1:1" x14ac:dyDescent="0.3">
      <c r="A130" s="49"/>
    </row>
    <row r="131" spans="1:1" x14ac:dyDescent="0.3">
      <c r="A131" s="49"/>
    </row>
    <row r="132" spans="1:1" x14ac:dyDescent="0.3">
      <c r="A132" s="49"/>
    </row>
    <row r="133" spans="1:1" x14ac:dyDescent="0.3">
      <c r="A133" s="49"/>
    </row>
    <row r="134" spans="1:1" x14ac:dyDescent="0.3">
      <c r="A134" s="49"/>
    </row>
    <row r="135" spans="1:1" x14ac:dyDescent="0.3">
      <c r="A135" s="49"/>
    </row>
    <row r="136" spans="1:1" x14ac:dyDescent="0.3">
      <c r="A136" s="49"/>
    </row>
    <row r="137" spans="1:1" x14ac:dyDescent="0.3">
      <c r="A137" s="49"/>
    </row>
    <row r="138" spans="1:1" x14ac:dyDescent="0.3">
      <c r="A138" s="49"/>
    </row>
    <row r="139" spans="1:1" x14ac:dyDescent="0.3">
      <c r="A139" s="49"/>
    </row>
    <row r="140" spans="1:1" x14ac:dyDescent="0.3">
      <c r="A140" s="49"/>
    </row>
    <row r="141" spans="1:1" x14ac:dyDescent="0.3">
      <c r="A141" s="49"/>
    </row>
    <row r="142" spans="1:1" x14ac:dyDescent="0.3">
      <c r="A142" s="49"/>
    </row>
    <row r="143" spans="1:1" x14ac:dyDescent="0.3">
      <c r="A143" s="49"/>
    </row>
    <row r="144" spans="1:1" x14ac:dyDescent="0.3">
      <c r="A144" s="49"/>
    </row>
    <row r="145" spans="1:1" x14ac:dyDescent="0.3">
      <c r="A145" s="49"/>
    </row>
    <row r="146" spans="1:1" x14ac:dyDescent="0.3">
      <c r="A146" s="49"/>
    </row>
    <row r="147" spans="1:1" x14ac:dyDescent="0.3">
      <c r="A147" s="49"/>
    </row>
    <row r="148" spans="1:1" x14ac:dyDescent="0.3">
      <c r="A148" s="49"/>
    </row>
    <row r="149" spans="1:1" x14ac:dyDescent="0.3">
      <c r="A149" s="49"/>
    </row>
    <row r="150" spans="1:1" x14ac:dyDescent="0.3">
      <c r="A150" s="49"/>
    </row>
    <row r="151" spans="1:1" x14ac:dyDescent="0.3">
      <c r="A151" s="49"/>
    </row>
    <row r="152" spans="1:1" x14ac:dyDescent="0.3">
      <c r="A152" s="49"/>
    </row>
    <row r="153" spans="1:1" x14ac:dyDescent="0.3">
      <c r="A153" s="49"/>
    </row>
    <row r="154" spans="1:1" x14ac:dyDescent="0.3">
      <c r="A154" s="49"/>
    </row>
    <row r="155" spans="1:1" x14ac:dyDescent="0.3">
      <c r="A155" s="49"/>
    </row>
    <row r="156" spans="1:1" x14ac:dyDescent="0.3">
      <c r="A156" s="49"/>
    </row>
    <row r="157" spans="1:1" x14ac:dyDescent="0.3">
      <c r="A157" s="49"/>
    </row>
    <row r="158" spans="1:1" x14ac:dyDescent="0.3">
      <c r="A158" s="49"/>
    </row>
    <row r="159" spans="1:1" x14ac:dyDescent="0.3">
      <c r="A159" s="49"/>
    </row>
    <row r="160" spans="1:1" x14ac:dyDescent="0.3">
      <c r="A160" s="49"/>
    </row>
    <row r="161" spans="1:1" x14ac:dyDescent="0.3">
      <c r="A161" s="49"/>
    </row>
    <row r="162" spans="1:1" x14ac:dyDescent="0.3">
      <c r="A162" s="49"/>
    </row>
    <row r="163" spans="1:1" x14ac:dyDescent="0.3">
      <c r="A163" s="49"/>
    </row>
    <row r="164" spans="1:1" x14ac:dyDescent="0.3">
      <c r="A164" s="49"/>
    </row>
    <row r="165" spans="1:1" x14ac:dyDescent="0.3">
      <c r="A165" s="49"/>
    </row>
    <row r="166" spans="1:1" x14ac:dyDescent="0.3">
      <c r="A166" s="49"/>
    </row>
    <row r="167" spans="1:1" x14ac:dyDescent="0.3">
      <c r="A167" s="49"/>
    </row>
    <row r="168" spans="1:1" x14ac:dyDescent="0.3">
      <c r="A168" s="49"/>
    </row>
    <row r="169" spans="1:1" x14ac:dyDescent="0.3">
      <c r="A169" s="49"/>
    </row>
    <row r="170" spans="1:1" x14ac:dyDescent="0.3">
      <c r="A170" s="49"/>
    </row>
    <row r="171" spans="1:1" x14ac:dyDescent="0.3">
      <c r="A171" s="49"/>
    </row>
    <row r="172" spans="1:1" x14ac:dyDescent="0.3">
      <c r="A172" s="49"/>
    </row>
    <row r="173" spans="1:1" x14ac:dyDescent="0.3">
      <c r="A173" s="49"/>
    </row>
    <row r="174" spans="1:1" x14ac:dyDescent="0.3">
      <c r="A174" s="49"/>
    </row>
    <row r="175" spans="1:1" x14ac:dyDescent="0.3">
      <c r="A175" s="49"/>
    </row>
    <row r="176" spans="1:1" x14ac:dyDescent="0.3">
      <c r="A176" s="49"/>
    </row>
    <row r="177" spans="1:1" x14ac:dyDescent="0.3">
      <c r="A177" s="49"/>
    </row>
    <row r="178" spans="1:1" x14ac:dyDescent="0.3">
      <c r="A178" s="49"/>
    </row>
    <row r="179" spans="1:1" x14ac:dyDescent="0.3">
      <c r="A179" s="49"/>
    </row>
    <row r="180" spans="1:1" x14ac:dyDescent="0.3">
      <c r="A180" s="49"/>
    </row>
    <row r="181" spans="1:1" x14ac:dyDescent="0.3">
      <c r="A181" s="49"/>
    </row>
    <row r="182" spans="1:1" x14ac:dyDescent="0.3">
      <c r="A182" s="49"/>
    </row>
    <row r="183" spans="1:1" x14ac:dyDescent="0.3">
      <c r="A183" s="49"/>
    </row>
    <row r="184" spans="1:1" x14ac:dyDescent="0.3">
      <c r="A184" s="49"/>
    </row>
    <row r="185" spans="1:1" x14ac:dyDescent="0.3">
      <c r="A185" s="49"/>
    </row>
    <row r="186" spans="1:1" x14ac:dyDescent="0.3">
      <c r="A186" s="49"/>
    </row>
    <row r="187" spans="1:1" x14ac:dyDescent="0.3">
      <c r="A187" s="49"/>
    </row>
    <row r="188" spans="1:1" x14ac:dyDescent="0.3">
      <c r="A188" s="49"/>
    </row>
    <row r="189" spans="1:1" x14ac:dyDescent="0.3">
      <c r="A189" s="49"/>
    </row>
    <row r="190" spans="1:1" x14ac:dyDescent="0.3">
      <c r="A190" s="49"/>
    </row>
    <row r="191" spans="1:1" x14ac:dyDescent="0.3">
      <c r="A191" s="49"/>
    </row>
    <row r="192" spans="1:1" x14ac:dyDescent="0.3">
      <c r="A192" s="49"/>
    </row>
    <row r="193" spans="1:1" x14ac:dyDescent="0.3">
      <c r="A193" s="49"/>
    </row>
    <row r="194" spans="1:1" x14ac:dyDescent="0.3">
      <c r="A194" s="49"/>
    </row>
    <row r="195" spans="1:1" x14ac:dyDescent="0.3">
      <c r="A195" s="49"/>
    </row>
    <row r="196" spans="1:1" x14ac:dyDescent="0.3">
      <c r="A196" s="49"/>
    </row>
    <row r="197" spans="1:1" x14ac:dyDescent="0.3">
      <c r="A197" s="49"/>
    </row>
    <row r="198" spans="1:1" x14ac:dyDescent="0.3">
      <c r="A198" s="49"/>
    </row>
    <row r="199" spans="1:1" x14ac:dyDescent="0.3">
      <c r="A199" s="49"/>
    </row>
    <row r="200" spans="1:1" x14ac:dyDescent="0.3">
      <c r="A200" s="49"/>
    </row>
    <row r="201" spans="1:1" x14ac:dyDescent="0.3">
      <c r="A201" s="49"/>
    </row>
    <row r="202" spans="1:1" x14ac:dyDescent="0.3">
      <c r="A202" s="49"/>
    </row>
    <row r="203" spans="1:1" x14ac:dyDescent="0.3">
      <c r="A203" s="49"/>
    </row>
    <row r="204" spans="1:1" x14ac:dyDescent="0.3">
      <c r="A204" s="49"/>
    </row>
    <row r="205" spans="1:1" x14ac:dyDescent="0.3">
      <c r="A205" s="49"/>
    </row>
    <row r="206" spans="1:1" x14ac:dyDescent="0.3">
      <c r="A206" s="49"/>
    </row>
    <row r="207" spans="1:1" x14ac:dyDescent="0.3">
      <c r="A207" s="49"/>
    </row>
    <row r="208" spans="1:1" x14ac:dyDescent="0.3">
      <c r="A208" s="49"/>
    </row>
    <row r="209" spans="1:1" x14ac:dyDescent="0.3">
      <c r="A209" s="49"/>
    </row>
    <row r="210" spans="1:1" x14ac:dyDescent="0.3">
      <c r="A210" s="49"/>
    </row>
    <row r="211" spans="1:1" x14ac:dyDescent="0.3">
      <c r="A211" s="49"/>
    </row>
    <row r="212" spans="1:1" x14ac:dyDescent="0.3">
      <c r="A212" s="49"/>
    </row>
    <row r="213" spans="1:1" x14ac:dyDescent="0.3">
      <c r="A213" s="49"/>
    </row>
    <row r="214" spans="1:1" x14ac:dyDescent="0.3">
      <c r="A214" s="49"/>
    </row>
    <row r="215" spans="1:1" x14ac:dyDescent="0.3">
      <c r="A215" s="49"/>
    </row>
    <row r="216" spans="1:1" x14ac:dyDescent="0.3">
      <c r="A216" s="49"/>
    </row>
    <row r="217" spans="1:1" x14ac:dyDescent="0.3">
      <c r="A217" s="49"/>
    </row>
    <row r="218" spans="1:1" x14ac:dyDescent="0.3">
      <c r="A218" s="49"/>
    </row>
    <row r="219" spans="1:1" x14ac:dyDescent="0.3">
      <c r="A219" s="49"/>
    </row>
    <row r="220" spans="1:1" x14ac:dyDescent="0.3">
      <c r="A220" s="49"/>
    </row>
    <row r="221" spans="1:1" x14ac:dyDescent="0.3">
      <c r="A221" s="49"/>
    </row>
    <row r="222" spans="1:1" x14ac:dyDescent="0.3">
      <c r="A222" s="49"/>
    </row>
    <row r="223" spans="1:1" x14ac:dyDescent="0.3">
      <c r="A223" s="49"/>
    </row>
    <row r="224" spans="1:1" x14ac:dyDescent="0.3">
      <c r="A224" s="49"/>
    </row>
    <row r="225" spans="1:1" x14ac:dyDescent="0.3">
      <c r="A225" s="49"/>
    </row>
    <row r="226" spans="1:1" x14ac:dyDescent="0.3">
      <c r="A226" s="49"/>
    </row>
    <row r="227" spans="1:1" x14ac:dyDescent="0.3">
      <c r="A227" s="49"/>
    </row>
    <row r="228" spans="1:1" x14ac:dyDescent="0.3">
      <c r="A228" s="49"/>
    </row>
    <row r="229" spans="1:1" x14ac:dyDescent="0.3">
      <c r="A229" s="49"/>
    </row>
    <row r="230" spans="1:1" x14ac:dyDescent="0.3">
      <c r="A230" s="49"/>
    </row>
    <row r="231" spans="1:1" x14ac:dyDescent="0.3">
      <c r="A231" s="49"/>
    </row>
    <row r="232" spans="1:1" x14ac:dyDescent="0.3">
      <c r="A232" s="49"/>
    </row>
    <row r="233" spans="1:1" x14ac:dyDescent="0.3">
      <c r="A233" s="49"/>
    </row>
    <row r="234" spans="1:1" x14ac:dyDescent="0.3">
      <c r="A234" s="49"/>
    </row>
    <row r="235" spans="1:1" x14ac:dyDescent="0.3">
      <c r="A235" s="49"/>
    </row>
    <row r="236" spans="1:1" x14ac:dyDescent="0.3">
      <c r="A236" s="49"/>
    </row>
    <row r="237" spans="1:1" x14ac:dyDescent="0.3">
      <c r="A237" s="49"/>
    </row>
    <row r="238" spans="1:1" x14ac:dyDescent="0.3">
      <c r="A238" s="49"/>
    </row>
    <row r="239" spans="1:1" x14ac:dyDescent="0.3">
      <c r="A239" s="49"/>
    </row>
    <row r="240" spans="1:1" x14ac:dyDescent="0.3">
      <c r="A240" s="49"/>
    </row>
    <row r="241" spans="1:1" x14ac:dyDescent="0.3">
      <c r="A241" s="49"/>
    </row>
    <row r="242" spans="1:1" x14ac:dyDescent="0.3">
      <c r="A242" s="49"/>
    </row>
    <row r="243" spans="1:1" x14ac:dyDescent="0.3">
      <c r="A243" s="49"/>
    </row>
    <row r="244" spans="1:1" x14ac:dyDescent="0.3">
      <c r="A244" s="49"/>
    </row>
    <row r="245" spans="1:1" x14ac:dyDescent="0.3">
      <c r="A245" s="49"/>
    </row>
    <row r="246" spans="1:1" x14ac:dyDescent="0.3">
      <c r="A246" s="49"/>
    </row>
    <row r="247" spans="1:1" x14ac:dyDescent="0.3">
      <c r="A247" s="49"/>
    </row>
    <row r="248" spans="1:1" x14ac:dyDescent="0.3">
      <c r="A248" s="49"/>
    </row>
    <row r="249" spans="1:1" x14ac:dyDescent="0.3">
      <c r="A249" s="49"/>
    </row>
    <row r="250" spans="1:1" x14ac:dyDescent="0.3">
      <c r="A250" s="49"/>
    </row>
    <row r="251" spans="1:1" x14ac:dyDescent="0.3">
      <c r="A251" s="49"/>
    </row>
    <row r="252" spans="1:1" x14ac:dyDescent="0.3">
      <c r="A252" s="49"/>
    </row>
    <row r="253" spans="1:1" x14ac:dyDescent="0.3">
      <c r="A253" s="49"/>
    </row>
    <row r="254" spans="1:1" x14ac:dyDescent="0.3">
      <c r="A254" s="49"/>
    </row>
    <row r="255" spans="1:1" x14ac:dyDescent="0.3">
      <c r="A255" s="49"/>
    </row>
    <row r="256" spans="1:1" x14ac:dyDescent="0.3">
      <c r="A256" s="49"/>
    </row>
    <row r="257" spans="1:1" x14ac:dyDescent="0.3">
      <c r="A257" s="49"/>
    </row>
    <row r="258" spans="1:1" x14ac:dyDescent="0.3">
      <c r="A258" s="49"/>
    </row>
    <row r="259" spans="1:1" x14ac:dyDescent="0.3">
      <c r="A259" s="49"/>
    </row>
    <row r="260" spans="1:1" x14ac:dyDescent="0.3">
      <c r="A260" s="49"/>
    </row>
    <row r="261" spans="1:1" x14ac:dyDescent="0.3">
      <c r="A261" s="49"/>
    </row>
    <row r="262" spans="1:1" x14ac:dyDescent="0.3">
      <c r="A262" s="49"/>
    </row>
    <row r="263" spans="1:1" x14ac:dyDescent="0.3">
      <c r="A263" s="49"/>
    </row>
    <row r="264" spans="1:1" x14ac:dyDescent="0.3">
      <c r="A264" s="49"/>
    </row>
    <row r="265" spans="1:1" x14ac:dyDescent="0.3">
      <c r="A265" s="49"/>
    </row>
    <row r="266" spans="1:1" x14ac:dyDescent="0.3">
      <c r="A266" s="49"/>
    </row>
    <row r="267" spans="1:1" x14ac:dyDescent="0.3">
      <c r="A267" s="49"/>
    </row>
    <row r="268" spans="1:1" x14ac:dyDescent="0.3">
      <c r="A268" s="49"/>
    </row>
    <row r="269" spans="1:1" x14ac:dyDescent="0.3">
      <c r="A269" s="49"/>
    </row>
    <row r="270" spans="1:1" x14ac:dyDescent="0.3">
      <c r="A270" s="49"/>
    </row>
    <row r="271" spans="1:1" x14ac:dyDescent="0.3">
      <c r="A271" s="49"/>
    </row>
    <row r="272" spans="1:1" x14ac:dyDescent="0.3">
      <c r="A272" s="49"/>
    </row>
    <row r="273" spans="1:1" x14ac:dyDescent="0.3">
      <c r="A273" s="49"/>
    </row>
    <row r="274" spans="1:1" x14ac:dyDescent="0.3">
      <c r="A274" s="49"/>
    </row>
    <row r="275" spans="1:1" x14ac:dyDescent="0.3">
      <c r="A275" s="49"/>
    </row>
    <row r="276" spans="1:1" x14ac:dyDescent="0.3">
      <c r="A276" s="49"/>
    </row>
    <row r="277" spans="1:1" x14ac:dyDescent="0.3">
      <c r="A277" s="49"/>
    </row>
    <row r="278" spans="1:1" x14ac:dyDescent="0.3">
      <c r="A278" s="49"/>
    </row>
    <row r="279" spans="1:1" x14ac:dyDescent="0.3">
      <c r="A279" s="49"/>
    </row>
    <row r="280" spans="1:1" x14ac:dyDescent="0.3">
      <c r="A280" s="49"/>
    </row>
    <row r="281" spans="1:1" x14ac:dyDescent="0.3">
      <c r="A281" s="49"/>
    </row>
    <row r="282" spans="1:1" x14ac:dyDescent="0.3">
      <c r="A282" s="49"/>
    </row>
    <row r="283" spans="1:1" x14ac:dyDescent="0.3">
      <c r="A283" s="49"/>
    </row>
    <row r="284" spans="1:1" x14ac:dyDescent="0.3">
      <c r="A284" s="49"/>
    </row>
    <row r="285" spans="1:1" x14ac:dyDescent="0.3">
      <c r="A285" s="49"/>
    </row>
    <row r="286" spans="1:1" x14ac:dyDescent="0.3">
      <c r="A286" s="49"/>
    </row>
    <row r="287" spans="1:1" x14ac:dyDescent="0.3">
      <c r="A287" s="49"/>
    </row>
    <row r="288" spans="1:1" x14ac:dyDescent="0.3">
      <c r="A288" s="49"/>
    </row>
    <row r="289" spans="1:1" x14ac:dyDescent="0.3">
      <c r="A289" s="49"/>
    </row>
    <row r="290" spans="1:1" x14ac:dyDescent="0.3">
      <c r="A290" s="49"/>
    </row>
    <row r="291" spans="1:1" x14ac:dyDescent="0.3">
      <c r="A291" s="49"/>
    </row>
    <row r="292" spans="1:1" x14ac:dyDescent="0.3">
      <c r="A292" s="49"/>
    </row>
    <row r="293" spans="1:1" x14ac:dyDescent="0.3">
      <c r="A293" s="49"/>
    </row>
    <row r="294" spans="1:1" x14ac:dyDescent="0.3">
      <c r="A294" s="49"/>
    </row>
    <row r="295" spans="1:1" x14ac:dyDescent="0.3">
      <c r="A295" s="49"/>
    </row>
    <row r="296" spans="1:1" x14ac:dyDescent="0.3">
      <c r="A296" s="49"/>
    </row>
    <row r="297" spans="1:1" x14ac:dyDescent="0.3">
      <c r="A297" s="49"/>
    </row>
    <row r="298" spans="1:1" x14ac:dyDescent="0.3">
      <c r="A298" s="49"/>
    </row>
    <row r="299" spans="1:1" x14ac:dyDescent="0.3">
      <c r="A299" s="49"/>
    </row>
    <row r="300" spans="1:1" x14ac:dyDescent="0.3">
      <c r="A300" s="49"/>
    </row>
    <row r="301" spans="1:1" x14ac:dyDescent="0.3">
      <c r="A301" s="49"/>
    </row>
    <row r="302" spans="1:1" x14ac:dyDescent="0.3">
      <c r="A302" s="49"/>
    </row>
    <row r="303" spans="1:1" x14ac:dyDescent="0.3">
      <c r="A303" s="49"/>
    </row>
    <row r="304" spans="1:1" x14ac:dyDescent="0.3">
      <c r="A304" s="49"/>
    </row>
    <row r="305" spans="1:1" x14ac:dyDescent="0.3">
      <c r="A305" s="49"/>
    </row>
    <row r="306" spans="1:1" x14ac:dyDescent="0.3">
      <c r="A306" s="49"/>
    </row>
    <row r="307" spans="1:1" x14ac:dyDescent="0.3">
      <c r="A307" s="49"/>
    </row>
    <row r="308" spans="1:1" x14ac:dyDescent="0.3">
      <c r="A308" s="49"/>
    </row>
    <row r="309" spans="1:1" x14ac:dyDescent="0.3">
      <c r="A309" s="49"/>
    </row>
    <row r="310" spans="1:1" x14ac:dyDescent="0.3">
      <c r="A310" s="49"/>
    </row>
    <row r="311" spans="1:1" x14ac:dyDescent="0.3">
      <c r="A311" s="49"/>
    </row>
    <row r="312" spans="1:1" x14ac:dyDescent="0.3">
      <c r="A312" s="49"/>
    </row>
    <row r="313" spans="1:1" x14ac:dyDescent="0.3">
      <c r="A313" s="49"/>
    </row>
    <row r="314" spans="1:1" x14ac:dyDescent="0.3">
      <c r="A314" s="49"/>
    </row>
    <row r="315" spans="1:1" x14ac:dyDescent="0.3">
      <c r="A315" s="49"/>
    </row>
    <row r="316" spans="1:1" x14ac:dyDescent="0.3">
      <c r="A316" s="49"/>
    </row>
    <row r="317" spans="1:1" x14ac:dyDescent="0.3">
      <c r="A317" s="49"/>
    </row>
    <row r="318" spans="1:1" x14ac:dyDescent="0.3">
      <c r="A318" s="49"/>
    </row>
    <row r="319" spans="1:1" x14ac:dyDescent="0.3">
      <c r="A319" s="49"/>
    </row>
    <row r="320" spans="1:1" x14ac:dyDescent="0.3">
      <c r="A320" s="49"/>
    </row>
    <row r="321" spans="1:1" x14ac:dyDescent="0.3">
      <c r="A321" s="49"/>
    </row>
    <row r="322" spans="1:1" x14ac:dyDescent="0.3">
      <c r="A322" s="49"/>
    </row>
    <row r="323" spans="1:1" x14ac:dyDescent="0.3">
      <c r="A323" s="49"/>
    </row>
    <row r="324" spans="1:1" x14ac:dyDescent="0.3">
      <c r="A324" s="49"/>
    </row>
    <row r="325" spans="1:1" x14ac:dyDescent="0.3">
      <c r="A325" s="49"/>
    </row>
    <row r="326" spans="1:1" x14ac:dyDescent="0.3">
      <c r="A326" s="49"/>
    </row>
    <row r="327" spans="1:1" x14ac:dyDescent="0.3">
      <c r="A327" s="49"/>
    </row>
    <row r="328" spans="1:1" x14ac:dyDescent="0.3">
      <c r="A328" s="49"/>
    </row>
    <row r="329" spans="1:1" x14ac:dyDescent="0.3">
      <c r="A329" s="49"/>
    </row>
    <row r="330" spans="1:1" x14ac:dyDescent="0.3">
      <c r="A330" s="49"/>
    </row>
    <row r="331" spans="1:1" x14ac:dyDescent="0.3">
      <c r="A331" s="49"/>
    </row>
    <row r="332" spans="1:1" x14ac:dyDescent="0.3">
      <c r="A332" s="49"/>
    </row>
    <row r="333" spans="1:1" x14ac:dyDescent="0.3">
      <c r="A333" s="49"/>
    </row>
    <row r="334" spans="1:1" x14ac:dyDescent="0.3">
      <c r="A334" s="49"/>
    </row>
    <row r="335" spans="1:1" x14ac:dyDescent="0.3">
      <c r="A335" s="49"/>
    </row>
    <row r="336" spans="1:1" x14ac:dyDescent="0.3">
      <c r="A336" s="49"/>
    </row>
    <row r="337" spans="1:1" x14ac:dyDescent="0.3">
      <c r="A337" s="49"/>
    </row>
    <row r="338" spans="1:1" x14ac:dyDescent="0.3">
      <c r="A338" s="49"/>
    </row>
    <row r="339" spans="1:1" x14ac:dyDescent="0.3">
      <c r="A339" s="49"/>
    </row>
    <row r="340" spans="1:1" x14ac:dyDescent="0.3">
      <c r="A340" s="49"/>
    </row>
    <row r="341" spans="1:1" x14ac:dyDescent="0.3">
      <c r="A341" s="49"/>
    </row>
    <row r="342" spans="1:1" x14ac:dyDescent="0.3">
      <c r="A342" s="49"/>
    </row>
    <row r="343" spans="1:1" x14ac:dyDescent="0.3">
      <c r="A343" s="49"/>
    </row>
    <row r="344" spans="1:1" x14ac:dyDescent="0.3">
      <c r="A344" s="49"/>
    </row>
    <row r="345" spans="1:1" x14ac:dyDescent="0.3">
      <c r="A345" s="49"/>
    </row>
    <row r="346" spans="1:1" x14ac:dyDescent="0.3">
      <c r="A346" s="49"/>
    </row>
    <row r="347" spans="1:1" x14ac:dyDescent="0.3">
      <c r="A347" s="49"/>
    </row>
    <row r="348" spans="1:1" x14ac:dyDescent="0.3">
      <c r="A348" s="49"/>
    </row>
    <row r="349" spans="1:1" x14ac:dyDescent="0.3">
      <c r="A349" s="49"/>
    </row>
    <row r="350" spans="1:1" x14ac:dyDescent="0.3">
      <c r="A350" s="49"/>
    </row>
    <row r="351" spans="1:1" x14ac:dyDescent="0.3">
      <c r="A351" s="49"/>
    </row>
    <row r="352" spans="1:1" x14ac:dyDescent="0.3">
      <c r="A352" s="49"/>
    </row>
    <row r="353" spans="1:1" x14ac:dyDescent="0.3">
      <c r="A353" s="49"/>
    </row>
    <row r="354" spans="1:1" x14ac:dyDescent="0.3">
      <c r="A354" s="49"/>
    </row>
    <row r="355" spans="1:1" x14ac:dyDescent="0.3">
      <c r="A355" s="49"/>
    </row>
    <row r="356" spans="1:1" x14ac:dyDescent="0.3">
      <c r="A356" s="49"/>
    </row>
    <row r="357" spans="1:1" x14ac:dyDescent="0.3">
      <c r="A357" s="49"/>
    </row>
    <row r="358" spans="1:1" x14ac:dyDescent="0.3">
      <c r="A358" s="49"/>
    </row>
    <row r="359" spans="1:1" x14ac:dyDescent="0.3">
      <c r="A359" s="49"/>
    </row>
    <row r="360" spans="1:1" x14ac:dyDescent="0.3">
      <c r="A360" s="49"/>
    </row>
    <row r="361" spans="1:1" x14ac:dyDescent="0.3">
      <c r="A361" s="49"/>
    </row>
    <row r="362" spans="1:1" x14ac:dyDescent="0.3">
      <c r="A362" s="49"/>
    </row>
    <row r="363" spans="1:1" x14ac:dyDescent="0.3">
      <c r="A363" s="49"/>
    </row>
    <row r="364" spans="1:1" x14ac:dyDescent="0.3">
      <c r="A364" s="49"/>
    </row>
    <row r="365" spans="1:1" x14ac:dyDescent="0.3">
      <c r="A365" s="49"/>
    </row>
    <row r="366" spans="1:1" x14ac:dyDescent="0.3">
      <c r="A366" s="49"/>
    </row>
    <row r="367" spans="1:1" x14ac:dyDescent="0.3">
      <c r="A367" s="49"/>
    </row>
    <row r="368" spans="1:1" x14ac:dyDescent="0.3">
      <c r="A368" s="49"/>
    </row>
    <row r="369" spans="1:1" x14ac:dyDescent="0.3">
      <c r="A369" s="49"/>
    </row>
    <row r="370" spans="1:1" x14ac:dyDescent="0.3">
      <c r="A370" s="49"/>
    </row>
    <row r="371" spans="1:1" x14ac:dyDescent="0.3">
      <c r="A371" s="49"/>
    </row>
    <row r="372" spans="1:1" x14ac:dyDescent="0.3">
      <c r="A372" s="49"/>
    </row>
    <row r="373" spans="1:1" x14ac:dyDescent="0.3">
      <c r="A373" s="49"/>
    </row>
    <row r="374" spans="1:1" x14ac:dyDescent="0.3">
      <c r="A374" s="49"/>
    </row>
    <row r="375" spans="1:1" x14ac:dyDescent="0.3">
      <c r="A375" s="49"/>
    </row>
    <row r="376" spans="1:1" x14ac:dyDescent="0.3">
      <c r="A376" s="49"/>
    </row>
    <row r="377" spans="1:1" x14ac:dyDescent="0.3">
      <c r="A377" s="49"/>
    </row>
    <row r="378" spans="1:1" x14ac:dyDescent="0.3">
      <c r="A378" s="49"/>
    </row>
    <row r="379" spans="1:1" x14ac:dyDescent="0.3">
      <c r="A379" s="49"/>
    </row>
    <row r="380" spans="1:1" x14ac:dyDescent="0.3">
      <c r="A380" s="49"/>
    </row>
    <row r="381" spans="1:1" x14ac:dyDescent="0.3">
      <c r="A381" s="49"/>
    </row>
    <row r="382" spans="1:1" x14ac:dyDescent="0.3">
      <c r="A382" s="49"/>
    </row>
    <row r="383" spans="1:1" x14ac:dyDescent="0.3">
      <c r="A383" s="49"/>
    </row>
    <row r="384" spans="1:1" x14ac:dyDescent="0.3">
      <c r="A384" s="49"/>
    </row>
    <row r="385" spans="1:1" x14ac:dyDescent="0.3">
      <c r="A385" s="49"/>
    </row>
    <row r="386" spans="1:1" x14ac:dyDescent="0.3">
      <c r="A386" s="49"/>
    </row>
    <row r="387" spans="1:1" x14ac:dyDescent="0.3">
      <c r="A387" s="49"/>
    </row>
    <row r="388" spans="1:1" x14ac:dyDescent="0.3">
      <c r="A388" s="49"/>
    </row>
    <row r="389" spans="1:1" x14ac:dyDescent="0.3">
      <c r="A389" s="49"/>
    </row>
    <row r="390" spans="1:1" x14ac:dyDescent="0.3">
      <c r="A390" s="49"/>
    </row>
    <row r="391" spans="1:1" x14ac:dyDescent="0.3">
      <c r="A391" s="49"/>
    </row>
    <row r="392" spans="1:1" x14ac:dyDescent="0.3">
      <c r="A392" s="49"/>
    </row>
    <row r="393" spans="1:1" x14ac:dyDescent="0.3">
      <c r="A393" s="49"/>
    </row>
    <row r="394" spans="1:1" x14ac:dyDescent="0.3">
      <c r="A394" s="49"/>
    </row>
    <row r="395" spans="1:1" x14ac:dyDescent="0.3">
      <c r="A395" s="49"/>
    </row>
    <row r="396" spans="1:1" x14ac:dyDescent="0.3">
      <c r="A396" s="49"/>
    </row>
    <row r="397" spans="1:1" x14ac:dyDescent="0.3">
      <c r="A397" s="49"/>
    </row>
    <row r="398" spans="1:1" x14ac:dyDescent="0.3">
      <c r="A398" s="49"/>
    </row>
    <row r="399" spans="1:1" x14ac:dyDescent="0.3">
      <c r="A399" s="49"/>
    </row>
    <row r="400" spans="1:1" x14ac:dyDescent="0.3">
      <c r="A400" s="49"/>
    </row>
    <row r="401" spans="1:1" x14ac:dyDescent="0.3">
      <c r="A401" s="49"/>
    </row>
    <row r="402" spans="1:1" x14ac:dyDescent="0.3">
      <c r="A402" s="49"/>
    </row>
    <row r="403" spans="1:1" x14ac:dyDescent="0.3">
      <c r="A403" s="49"/>
    </row>
    <row r="404" spans="1:1" x14ac:dyDescent="0.3">
      <c r="A404" s="49"/>
    </row>
    <row r="405" spans="1:1" x14ac:dyDescent="0.3">
      <c r="A405" s="49"/>
    </row>
    <row r="406" spans="1:1" x14ac:dyDescent="0.3">
      <c r="A406" s="49"/>
    </row>
    <row r="407" spans="1:1" x14ac:dyDescent="0.3">
      <c r="A407" s="49"/>
    </row>
    <row r="408" spans="1:1" x14ac:dyDescent="0.3">
      <c r="A408" s="49"/>
    </row>
    <row r="409" spans="1:1" x14ac:dyDescent="0.3">
      <c r="A409" s="49"/>
    </row>
    <row r="410" spans="1:1" x14ac:dyDescent="0.3">
      <c r="A410" s="49"/>
    </row>
    <row r="411" spans="1:1" x14ac:dyDescent="0.3">
      <c r="A411" s="49"/>
    </row>
    <row r="412" spans="1:1" x14ac:dyDescent="0.3">
      <c r="A412" s="49"/>
    </row>
    <row r="413" spans="1:1" x14ac:dyDescent="0.3">
      <c r="A413" s="49"/>
    </row>
    <row r="414" spans="1:1" x14ac:dyDescent="0.3">
      <c r="A414" s="49"/>
    </row>
    <row r="415" spans="1:1" x14ac:dyDescent="0.3">
      <c r="A415" s="49"/>
    </row>
    <row r="416" spans="1:1" x14ac:dyDescent="0.3">
      <c r="A416" s="49"/>
    </row>
    <row r="417" spans="1:1" x14ac:dyDescent="0.3">
      <c r="A417" s="49"/>
    </row>
    <row r="418" spans="1:1" x14ac:dyDescent="0.3">
      <c r="A418" s="49"/>
    </row>
    <row r="419" spans="1:1" x14ac:dyDescent="0.3">
      <c r="A419" s="49"/>
    </row>
    <row r="420" spans="1:1" x14ac:dyDescent="0.3">
      <c r="A420" s="49"/>
    </row>
    <row r="421" spans="1:1" x14ac:dyDescent="0.3">
      <c r="A421" s="49"/>
    </row>
    <row r="422" spans="1:1" x14ac:dyDescent="0.3">
      <c r="A422" s="49"/>
    </row>
    <row r="423" spans="1:1" x14ac:dyDescent="0.3">
      <c r="A423" s="49"/>
    </row>
    <row r="424" spans="1:1" x14ac:dyDescent="0.3">
      <c r="A424" s="49"/>
    </row>
    <row r="425" spans="1:1" x14ac:dyDescent="0.3">
      <c r="A425" s="49"/>
    </row>
    <row r="426" spans="1:1" x14ac:dyDescent="0.3">
      <c r="A426" s="49"/>
    </row>
    <row r="427" spans="1:1" x14ac:dyDescent="0.3">
      <c r="A427" s="49"/>
    </row>
    <row r="428" spans="1:1" x14ac:dyDescent="0.3">
      <c r="A428" s="49"/>
    </row>
    <row r="429" spans="1:1" x14ac:dyDescent="0.3">
      <c r="A429" s="49"/>
    </row>
    <row r="430" spans="1:1" x14ac:dyDescent="0.3">
      <c r="A430" s="49"/>
    </row>
    <row r="431" spans="1:1" x14ac:dyDescent="0.3">
      <c r="A431" s="49"/>
    </row>
    <row r="432" spans="1:1" x14ac:dyDescent="0.3">
      <c r="A432" s="49"/>
    </row>
    <row r="433" spans="1:1" x14ac:dyDescent="0.3">
      <c r="A433" s="49"/>
    </row>
    <row r="434" spans="1:1" x14ac:dyDescent="0.3">
      <c r="A434" s="49"/>
    </row>
    <row r="435" spans="1:1" x14ac:dyDescent="0.3">
      <c r="A435" s="49"/>
    </row>
    <row r="436" spans="1:1" x14ac:dyDescent="0.3">
      <c r="A436" s="49"/>
    </row>
    <row r="437" spans="1:1" x14ac:dyDescent="0.3">
      <c r="A437" s="49"/>
    </row>
    <row r="438" spans="1:1" x14ac:dyDescent="0.3">
      <c r="A438" s="49"/>
    </row>
    <row r="439" spans="1:1" x14ac:dyDescent="0.3">
      <c r="A439" s="49"/>
    </row>
    <row r="440" spans="1:1" x14ac:dyDescent="0.3">
      <c r="A440" s="49"/>
    </row>
    <row r="441" spans="1:1" x14ac:dyDescent="0.3">
      <c r="A441" s="49"/>
    </row>
    <row r="442" spans="1:1" x14ac:dyDescent="0.3">
      <c r="A442" s="49"/>
    </row>
    <row r="443" spans="1:1" x14ac:dyDescent="0.3">
      <c r="A443" s="49"/>
    </row>
    <row r="444" spans="1:1" x14ac:dyDescent="0.3">
      <c r="A444" s="49"/>
    </row>
    <row r="445" spans="1:1" x14ac:dyDescent="0.3">
      <c r="A445" s="49"/>
    </row>
    <row r="446" spans="1:1" x14ac:dyDescent="0.3">
      <c r="A446" s="49"/>
    </row>
    <row r="447" spans="1:1" x14ac:dyDescent="0.3">
      <c r="A447" s="49"/>
    </row>
    <row r="448" spans="1:1" x14ac:dyDescent="0.3">
      <c r="A448" s="49"/>
    </row>
    <row r="449" spans="1:1" x14ac:dyDescent="0.3">
      <c r="A449" s="49"/>
    </row>
    <row r="450" spans="1:1" x14ac:dyDescent="0.3">
      <c r="A450" s="49"/>
    </row>
    <row r="451" spans="1:1" x14ac:dyDescent="0.3">
      <c r="A451" s="49"/>
    </row>
    <row r="452" spans="1:1" x14ac:dyDescent="0.3">
      <c r="A452" s="49"/>
    </row>
    <row r="453" spans="1:1" x14ac:dyDescent="0.3">
      <c r="A453" s="49"/>
    </row>
    <row r="454" spans="1:1" x14ac:dyDescent="0.3">
      <c r="A454" s="49"/>
    </row>
    <row r="455" spans="1:1" x14ac:dyDescent="0.3">
      <c r="A455" s="49"/>
    </row>
    <row r="456" spans="1:1" x14ac:dyDescent="0.3">
      <c r="A456" s="49"/>
    </row>
    <row r="457" spans="1:1" x14ac:dyDescent="0.3">
      <c r="A457" s="49"/>
    </row>
    <row r="458" spans="1:1" x14ac:dyDescent="0.3">
      <c r="A458" s="49"/>
    </row>
    <row r="459" spans="1:1" x14ac:dyDescent="0.3">
      <c r="A459" s="49"/>
    </row>
    <row r="460" spans="1:1" x14ac:dyDescent="0.3">
      <c r="A460" s="49"/>
    </row>
    <row r="461" spans="1:1" x14ac:dyDescent="0.3">
      <c r="A461" s="49"/>
    </row>
    <row r="462" spans="1:1" x14ac:dyDescent="0.3">
      <c r="A462" s="49"/>
    </row>
    <row r="463" spans="1:1" x14ac:dyDescent="0.3">
      <c r="A463" s="49"/>
    </row>
    <row r="464" spans="1:1" x14ac:dyDescent="0.3">
      <c r="A464" s="49"/>
    </row>
    <row r="465" spans="1:1" x14ac:dyDescent="0.3">
      <c r="A465" s="49"/>
    </row>
    <row r="466" spans="1:1" x14ac:dyDescent="0.3">
      <c r="A466" s="49"/>
    </row>
    <row r="467" spans="1:1" x14ac:dyDescent="0.3">
      <c r="A467" s="49"/>
    </row>
    <row r="468" spans="1:1" x14ac:dyDescent="0.3">
      <c r="A468" s="49"/>
    </row>
    <row r="469" spans="1:1" x14ac:dyDescent="0.3">
      <c r="A469" s="49"/>
    </row>
    <row r="470" spans="1:1" x14ac:dyDescent="0.3">
      <c r="A470" s="49"/>
    </row>
    <row r="471" spans="1:1" x14ac:dyDescent="0.3">
      <c r="A471" s="49"/>
    </row>
    <row r="472" spans="1:1" x14ac:dyDescent="0.3">
      <c r="A472" s="49"/>
    </row>
    <row r="473" spans="1:1" x14ac:dyDescent="0.3">
      <c r="A473" s="49"/>
    </row>
    <row r="474" spans="1:1" x14ac:dyDescent="0.3">
      <c r="A474" s="49"/>
    </row>
    <row r="475" spans="1:1" x14ac:dyDescent="0.3">
      <c r="A475" s="49"/>
    </row>
    <row r="476" spans="1:1" x14ac:dyDescent="0.3">
      <c r="A476" s="49"/>
    </row>
    <row r="477" spans="1:1" x14ac:dyDescent="0.3">
      <c r="A477" s="49"/>
    </row>
    <row r="478" spans="1:1" x14ac:dyDescent="0.3">
      <c r="A478" s="49"/>
    </row>
    <row r="479" spans="1:1" x14ac:dyDescent="0.3">
      <c r="A479" s="49"/>
    </row>
    <row r="480" spans="1:1" x14ac:dyDescent="0.3">
      <c r="A480" s="49"/>
    </row>
    <row r="481" spans="1:1" x14ac:dyDescent="0.3">
      <c r="A481" s="49"/>
    </row>
    <row r="482" spans="1:1" x14ac:dyDescent="0.3">
      <c r="A482" s="49"/>
    </row>
    <row r="483" spans="1:1" x14ac:dyDescent="0.3">
      <c r="A483" s="49"/>
    </row>
    <row r="484" spans="1:1" x14ac:dyDescent="0.3">
      <c r="A484" s="49"/>
    </row>
    <row r="485" spans="1:1" x14ac:dyDescent="0.3">
      <c r="A485" s="49"/>
    </row>
    <row r="486" spans="1:1" x14ac:dyDescent="0.3">
      <c r="A486" s="49"/>
    </row>
    <row r="487" spans="1:1" x14ac:dyDescent="0.3">
      <c r="A487" s="49"/>
    </row>
    <row r="488" spans="1:1" x14ac:dyDescent="0.3">
      <c r="A488" s="49"/>
    </row>
    <row r="489" spans="1:1" x14ac:dyDescent="0.3">
      <c r="A489" s="49"/>
    </row>
    <row r="490" spans="1:1" x14ac:dyDescent="0.3">
      <c r="A490" s="49"/>
    </row>
    <row r="491" spans="1:1" x14ac:dyDescent="0.3">
      <c r="A491" s="49"/>
    </row>
    <row r="492" spans="1:1" x14ac:dyDescent="0.3">
      <c r="A492" s="49"/>
    </row>
    <row r="493" spans="1:1" x14ac:dyDescent="0.3">
      <c r="A493" s="49"/>
    </row>
    <row r="494" spans="1:1" x14ac:dyDescent="0.3">
      <c r="A494" s="49"/>
    </row>
    <row r="495" spans="1:1" x14ac:dyDescent="0.3">
      <c r="A495" s="49"/>
    </row>
    <row r="496" spans="1:1" x14ac:dyDescent="0.3">
      <c r="A496" s="49"/>
    </row>
    <row r="497" spans="1:1" x14ac:dyDescent="0.3">
      <c r="A497" s="49"/>
    </row>
    <row r="498" spans="1:1" x14ac:dyDescent="0.3">
      <c r="A498" s="49"/>
    </row>
    <row r="499" spans="1:1" x14ac:dyDescent="0.3">
      <c r="A499" s="49"/>
    </row>
    <row r="500" spans="1:1" x14ac:dyDescent="0.3">
      <c r="A500" s="49"/>
    </row>
    <row r="501" spans="1:1" x14ac:dyDescent="0.3">
      <c r="A501" s="49"/>
    </row>
    <row r="502" spans="1:1" x14ac:dyDescent="0.3">
      <c r="A502" s="49"/>
    </row>
    <row r="503" spans="1:1" x14ac:dyDescent="0.3">
      <c r="A503" s="49"/>
    </row>
    <row r="504" spans="1:1" x14ac:dyDescent="0.3">
      <c r="A504" s="49"/>
    </row>
    <row r="505" spans="1:1" x14ac:dyDescent="0.3">
      <c r="A505" s="49"/>
    </row>
    <row r="506" spans="1:1" x14ac:dyDescent="0.3">
      <c r="A506" s="49"/>
    </row>
    <row r="507" spans="1:1" x14ac:dyDescent="0.3">
      <c r="A507" s="49"/>
    </row>
    <row r="508" spans="1:1" x14ac:dyDescent="0.3">
      <c r="A508" s="49"/>
    </row>
    <row r="509" spans="1:1" x14ac:dyDescent="0.3">
      <c r="A509" s="49"/>
    </row>
    <row r="510" spans="1:1" x14ac:dyDescent="0.3">
      <c r="A510" s="49"/>
    </row>
    <row r="511" spans="1:1" x14ac:dyDescent="0.3">
      <c r="A511" s="49"/>
    </row>
    <row r="512" spans="1:1" x14ac:dyDescent="0.3">
      <c r="A512" s="49"/>
    </row>
    <row r="513" spans="1:1" x14ac:dyDescent="0.3">
      <c r="A513" s="49"/>
    </row>
    <row r="514" spans="1:1" x14ac:dyDescent="0.3">
      <c r="A514" s="49"/>
    </row>
    <row r="515" spans="1:1" x14ac:dyDescent="0.3">
      <c r="A515" s="49"/>
    </row>
    <row r="516" spans="1:1" x14ac:dyDescent="0.3">
      <c r="A516" s="49"/>
    </row>
    <row r="517" spans="1:1" x14ac:dyDescent="0.3">
      <c r="A517" s="49"/>
    </row>
    <row r="518" spans="1:1" x14ac:dyDescent="0.3">
      <c r="A518" s="49"/>
    </row>
    <row r="519" spans="1:1" x14ac:dyDescent="0.3">
      <c r="A519" s="49"/>
    </row>
    <row r="520" spans="1:1" x14ac:dyDescent="0.3">
      <c r="A520" s="49"/>
    </row>
    <row r="521" spans="1:1" x14ac:dyDescent="0.3">
      <c r="A521" s="49"/>
    </row>
    <row r="522" spans="1:1" x14ac:dyDescent="0.3">
      <c r="A522" s="49"/>
    </row>
    <row r="523" spans="1:1" x14ac:dyDescent="0.3">
      <c r="A523" s="49"/>
    </row>
    <row r="524" spans="1:1" x14ac:dyDescent="0.3">
      <c r="A524" s="49"/>
    </row>
    <row r="525" spans="1:1" x14ac:dyDescent="0.3">
      <c r="A525" s="49"/>
    </row>
    <row r="526" spans="1:1" x14ac:dyDescent="0.3">
      <c r="A526" s="49"/>
    </row>
    <row r="527" spans="1:1" x14ac:dyDescent="0.3">
      <c r="A527" s="49"/>
    </row>
    <row r="528" spans="1:1" x14ac:dyDescent="0.3">
      <c r="A528" s="49"/>
    </row>
    <row r="529" spans="1:1" x14ac:dyDescent="0.3">
      <c r="A529" s="49"/>
    </row>
    <row r="530" spans="1:1" x14ac:dyDescent="0.3">
      <c r="A530" s="49"/>
    </row>
    <row r="531" spans="1:1" x14ac:dyDescent="0.3">
      <c r="A531" s="49"/>
    </row>
    <row r="532" spans="1:1" x14ac:dyDescent="0.3">
      <c r="A532" s="49"/>
    </row>
    <row r="533" spans="1:1" x14ac:dyDescent="0.3">
      <c r="A533" s="49"/>
    </row>
    <row r="534" spans="1:1" x14ac:dyDescent="0.3">
      <c r="A534" s="49"/>
    </row>
    <row r="535" spans="1:1" x14ac:dyDescent="0.3">
      <c r="A535" s="49"/>
    </row>
    <row r="536" spans="1:1" x14ac:dyDescent="0.3">
      <c r="A536" s="49"/>
    </row>
    <row r="537" spans="1:1" x14ac:dyDescent="0.3">
      <c r="A537" s="49"/>
    </row>
    <row r="538" spans="1:1" x14ac:dyDescent="0.3">
      <c r="A538" s="49"/>
    </row>
    <row r="539" spans="1:1" x14ac:dyDescent="0.3">
      <c r="A539" s="49"/>
    </row>
    <row r="540" spans="1:1" x14ac:dyDescent="0.3">
      <c r="A540" s="49"/>
    </row>
    <row r="541" spans="1:1" x14ac:dyDescent="0.3">
      <c r="A541" s="49"/>
    </row>
    <row r="542" spans="1:1" x14ac:dyDescent="0.3">
      <c r="A542" s="49"/>
    </row>
    <row r="543" spans="1:1" x14ac:dyDescent="0.3">
      <c r="A543" s="49"/>
    </row>
    <row r="544" spans="1:1" x14ac:dyDescent="0.3">
      <c r="A544" s="49"/>
    </row>
    <row r="545" spans="1:1" x14ac:dyDescent="0.3">
      <c r="A545" s="49"/>
    </row>
    <row r="546" spans="1:1" x14ac:dyDescent="0.3">
      <c r="A546" s="49"/>
    </row>
    <row r="547" spans="1:1" x14ac:dyDescent="0.3">
      <c r="A547" s="49"/>
    </row>
    <row r="548" spans="1:1" x14ac:dyDescent="0.3">
      <c r="A548" s="49"/>
    </row>
    <row r="549" spans="1:1" x14ac:dyDescent="0.3">
      <c r="A549" s="49"/>
    </row>
    <row r="550" spans="1:1" x14ac:dyDescent="0.3">
      <c r="A550" s="49"/>
    </row>
    <row r="551" spans="1:1" x14ac:dyDescent="0.3">
      <c r="A551" s="49"/>
    </row>
    <row r="552" spans="1:1" x14ac:dyDescent="0.3">
      <c r="A552" s="49"/>
    </row>
    <row r="553" spans="1:1" x14ac:dyDescent="0.3">
      <c r="A553" s="49"/>
    </row>
    <row r="554" spans="1:1" x14ac:dyDescent="0.3">
      <c r="A554" s="49"/>
    </row>
    <row r="555" spans="1:1" x14ac:dyDescent="0.3">
      <c r="A555" s="49"/>
    </row>
    <row r="556" spans="1:1" x14ac:dyDescent="0.3">
      <c r="A556" s="49"/>
    </row>
    <row r="557" spans="1:1" x14ac:dyDescent="0.3">
      <c r="A557" s="49"/>
    </row>
    <row r="558" spans="1:1" x14ac:dyDescent="0.3">
      <c r="A558" s="49"/>
    </row>
    <row r="559" spans="1:1" x14ac:dyDescent="0.3">
      <c r="A559" s="49"/>
    </row>
    <row r="560" spans="1:1" x14ac:dyDescent="0.3">
      <c r="A560" s="49"/>
    </row>
    <row r="561" spans="1:1" x14ac:dyDescent="0.3">
      <c r="A561" s="49"/>
    </row>
    <row r="562" spans="1:1" x14ac:dyDescent="0.3">
      <c r="A562" s="49"/>
    </row>
    <row r="563" spans="1:1" x14ac:dyDescent="0.3">
      <c r="A563" s="49"/>
    </row>
    <row r="564" spans="1:1" x14ac:dyDescent="0.3">
      <c r="A564" s="49"/>
    </row>
    <row r="565" spans="1:1" x14ac:dyDescent="0.3">
      <c r="A565" s="49"/>
    </row>
    <row r="566" spans="1:1" x14ac:dyDescent="0.3">
      <c r="A566" s="49"/>
    </row>
    <row r="567" spans="1:1" x14ac:dyDescent="0.3">
      <c r="A567" s="49"/>
    </row>
    <row r="568" spans="1:1" x14ac:dyDescent="0.3">
      <c r="A568" s="49"/>
    </row>
    <row r="569" spans="1:1" x14ac:dyDescent="0.3">
      <c r="A569" s="49"/>
    </row>
    <row r="570" spans="1:1" x14ac:dyDescent="0.3">
      <c r="A570" s="49"/>
    </row>
    <row r="571" spans="1:1" x14ac:dyDescent="0.3">
      <c r="A571" s="49"/>
    </row>
    <row r="572" spans="1:1" x14ac:dyDescent="0.3">
      <c r="A572" s="49"/>
    </row>
    <row r="573" spans="1:1" x14ac:dyDescent="0.3">
      <c r="A573" s="49"/>
    </row>
    <row r="574" spans="1:1" x14ac:dyDescent="0.3">
      <c r="A574" s="49"/>
    </row>
    <row r="575" spans="1:1" x14ac:dyDescent="0.3">
      <c r="A575" s="49"/>
    </row>
    <row r="576" spans="1:1" x14ac:dyDescent="0.3">
      <c r="A576" s="49"/>
    </row>
    <row r="577" spans="1:1" x14ac:dyDescent="0.3">
      <c r="A577" s="49"/>
    </row>
    <row r="578" spans="1:1" x14ac:dyDescent="0.3">
      <c r="A578" s="49"/>
    </row>
    <row r="579" spans="1:1" x14ac:dyDescent="0.3">
      <c r="A579" s="49"/>
    </row>
    <row r="580" spans="1:1" x14ac:dyDescent="0.3">
      <c r="A580" s="49"/>
    </row>
    <row r="581" spans="1:1" x14ac:dyDescent="0.3">
      <c r="A581" s="49"/>
    </row>
    <row r="582" spans="1:1" x14ac:dyDescent="0.3">
      <c r="A582" s="49"/>
    </row>
    <row r="583" spans="1:1" x14ac:dyDescent="0.3">
      <c r="A583" s="49"/>
    </row>
    <row r="584" spans="1:1" x14ac:dyDescent="0.3">
      <c r="A584" s="49"/>
    </row>
    <row r="585" spans="1:1" x14ac:dyDescent="0.3">
      <c r="A585" s="49"/>
    </row>
    <row r="586" spans="1:1" x14ac:dyDescent="0.3">
      <c r="A586" s="49"/>
    </row>
    <row r="587" spans="1:1" x14ac:dyDescent="0.3">
      <c r="A587" s="49"/>
    </row>
    <row r="588" spans="1:1" x14ac:dyDescent="0.3">
      <c r="A588" s="49"/>
    </row>
    <row r="589" spans="1:1" x14ac:dyDescent="0.3">
      <c r="A589" s="49"/>
    </row>
    <row r="590" spans="1:1" x14ac:dyDescent="0.3">
      <c r="A590" s="49"/>
    </row>
    <row r="591" spans="1:1" x14ac:dyDescent="0.3">
      <c r="A591" s="49"/>
    </row>
    <row r="592" spans="1:1" x14ac:dyDescent="0.3">
      <c r="A592" s="49"/>
    </row>
    <row r="593" spans="1:1" x14ac:dyDescent="0.3">
      <c r="A593" s="49"/>
    </row>
    <row r="594" spans="1:1" x14ac:dyDescent="0.3">
      <c r="A594" s="49"/>
    </row>
    <row r="595" spans="1:1" x14ac:dyDescent="0.3">
      <c r="A595" s="49"/>
    </row>
    <row r="596" spans="1:1" x14ac:dyDescent="0.3">
      <c r="A596" s="49"/>
    </row>
    <row r="597" spans="1:1" x14ac:dyDescent="0.3">
      <c r="A597" s="49"/>
    </row>
    <row r="598" spans="1:1" x14ac:dyDescent="0.3">
      <c r="A598" s="49"/>
    </row>
    <row r="599" spans="1:1" x14ac:dyDescent="0.3">
      <c r="A599" s="49"/>
    </row>
    <row r="600" spans="1:1" x14ac:dyDescent="0.3">
      <c r="A600" s="49"/>
    </row>
    <row r="601" spans="1:1" x14ac:dyDescent="0.3">
      <c r="A601" s="49"/>
    </row>
    <row r="602" spans="1:1" x14ac:dyDescent="0.3">
      <c r="A602" s="49"/>
    </row>
    <row r="603" spans="1:1" x14ac:dyDescent="0.3">
      <c r="A603" s="49"/>
    </row>
    <row r="604" spans="1:1" x14ac:dyDescent="0.3">
      <c r="A604" s="49"/>
    </row>
    <row r="605" spans="1:1" x14ac:dyDescent="0.3">
      <c r="A605" s="49"/>
    </row>
    <row r="606" spans="1:1" x14ac:dyDescent="0.3">
      <c r="A606" s="49"/>
    </row>
    <row r="607" spans="1:1" x14ac:dyDescent="0.3">
      <c r="A607" s="49"/>
    </row>
    <row r="608" spans="1:1" x14ac:dyDescent="0.3">
      <c r="A608" s="49"/>
    </row>
    <row r="609" spans="1:1" x14ac:dyDescent="0.3">
      <c r="A609" s="49"/>
    </row>
    <row r="610" spans="1:1" x14ac:dyDescent="0.3">
      <c r="A610" s="49"/>
    </row>
    <row r="611" spans="1:1" x14ac:dyDescent="0.3">
      <c r="A611" s="49"/>
    </row>
    <row r="612" spans="1:1" x14ac:dyDescent="0.3">
      <c r="A612" s="49"/>
    </row>
    <row r="613" spans="1:1" x14ac:dyDescent="0.3">
      <c r="A613" s="49"/>
    </row>
    <row r="614" spans="1:1" x14ac:dyDescent="0.3">
      <c r="A614" s="49"/>
    </row>
    <row r="615" spans="1:1" x14ac:dyDescent="0.3">
      <c r="A615" s="49"/>
    </row>
    <row r="616" spans="1:1" x14ac:dyDescent="0.3">
      <c r="A616" s="49"/>
    </row>
    <row r="617" spans="1:1" x14ac:dyDescent="0.3">
      <c r="A617" s="49"/>
    </row>
    <row r="618" spans="1:1" x14ac:dyDescent="0.3">
      <c r="A618" s="49"/>
    </row>
    <row r="619" spans="1:1" x14ac:dyDescent="0.3">
      <c r="A619" s="49"/>
    </row>
    <row r="620" spans="1:1" x14ac:dyDescent="0.3">
      <c r="A620" s="49"/>
    </row>
    <row r="621" spans="1:1" x14ac:dyDescent="0.3">
      <c r="A621" s="49"/>
    </row>
    <row r="622" spans="1:1" x14ac:dyDescent="0.3">
      <c r="A622" s="49"/>
    </row>
    <row r="623" spans="1:1" x14ac:dyDescent="0.3">
      <c r="A623" s="49"/>
    </row>
    <row r="624" spans="1:1" x14ac:dyDescent="0.3">
      <c r="A624" s="49"/>
    </row>
    <row r="625" spans="1:1" x14ac:dyDescent="0.3">
      <c r="A625" s="49"/>
    </row>
    <row r="626" spans="1:1" x14ac:dyDescent="0.3">
      <c r="A626" s="49"/>
    </row>
    <row r="627" spans="1:1" x14ac:dyDescent="0.3">
      <c r="A627" s="49"/>
    </row>
    <row r="628" spans="1:1" x14ac:dyDescent="0.3">
      <c r="A628" s="49"/>
    </row>
    <row r="629" spans="1:1" x14ac:dyDescent="0.3">
      <c r="A629" s="49"/>
    </row>
    <row r="630" spans="1:1" x14ac:dyDescent="0.3">
      <c r="A630" s="49"/>
    </row>
    <row r="631" spans="1:1" x14ac:dyDescent="0.3">
      <c r="A631" s="49"/>
    </row>
    <row r="632" spans="1:1" x14ac:dyDescent="0.3">
      <c r="A632" s="49"/>
    </row>
    <row r="633" spans="1:1" x14ac:dyDescent="0.3">
      <c r="A633" s="49"/>
    </row>
    <row r="634" spans="1:1" x14ac:dyDescent="0.3">
      <c r="A634" s="49"/>
    </row>
    <row r="635" spans="1:1" x14ac:dyDescent="0.3">
      <c r="A635" s="49"/>
    </row>
    <row r="636" spans="1:1" x14ac:dyDescent="0.3">
      <c r="A636" s="49"/>
    </row>
    <row r="637" spans="1:1" x14ac:dyDescent="0.3">
      <c r="A637" s="49"/>
    </row>
    <row r="638" spans="1:1" x14ac:dyDescent="0.3">
      <c r="A638" s="49"/>
    </row>
    <row r="639" spans="1:1" x14ac:dyDescent="0.3">
      <c r="A639" s="49"/>
    </row>
    <row r="640" spans="1:1" x14ac:dyDescent="0.3">
      <c r="A640" s="49"/>
    </row>
    <row r="641" spans="1:1" x14ac:dyDescent="0.3">
      <c r="A641" s="49"/>
    </row>
    <row r="642" spans="1:1" x14ac:dyDescent="0.3">
      <c r="A642" s="49"/>
    </row>
    <row r="643" spans="1:1" x14ac:dyDescent="0.3">
      <c r="A643" s="49"/>
    </row>
    <row r="644" spans="1:1" x14ac:dyDescent="0.3">
      <c r="A644" s="49"/>
    </row>
    <row r="645" spans="1:1" x14ac:dyDescent="0.3">
      <c r="A645" s="49"/>
    </row>
    <row r="646" spans="1:1" x14ac:dyDescent="0.3">
      <c r="A646" s="49"/>
    </row>
    <row r="647" spans="1:1" x14ac:dyDescent="0.3">
      <c r="A647" s="49"/>
    </row>
    <row r="648" spans="1:1" x14ac:dyDescent="0.3">
      <c r="A648" s="49"/>
    </row>
    <row r="649" spans="1:1" x14ac:dyDescent="0.3">
      <c r="A649" s="49"/>
    </row>
    <row r="650" spans="1:1" x14ac:dyDescent="0.3">
      <c r="A650" s="49"/>
    </row>
    <row r="651" spans="1:1" x14ac:dyDescent="0.3">
      <c r="A651" s="49"/>
    </row>
    <row r="652" spans="1:1" x14ac:dyDescent="0.3">
      <c r="A652" s="49"/>
    </row>
    <row r="653" spans="1:1" x14ac:dyDescent="0.3">
      <c r="A653" s="49"/>
    </row>
    <row r="654" spans="1:1" x14ac:dyDescent="0.3">
      <c r="A654" s="49"/>
    </row>
    <row r="655" spans="1:1" x14ac:dyDescent="0.3">
      <c r="A655" s="49"/>
    </row>
    <row r="656" spans="1:1" x14ac:dyDescent="0.3">
      <c r="A656" s="49"/>
    </row>
    <row r="657" spans="1:1" x14ac:dyDescent="0.3">
      <c r="A657" s="49"/>
    </row>
    <row r="658" spans="1:1" x14ac:dyDescent="0.3">
      <c r="A658" s="49"/>
    </row>
    <row r="659" spans="1:1" x14ac:dyDescent="0.3">
      <c r="A659" s="49"/>
    </row>
    <row r="660" spans="1:1" x14ac:dyDescent="0.3">
      <c r="A660" s="49"/>
    </row>
    <row r="661" spans="1:1" x14ac:dyDescent="0.3">
      <c r="A661" s="49"/>
    </row>
    <row r="662" spans="1:1" x14ac:dyDescent="0.3">
      <c r="A662" s="49"/>
    </row>
    <row r="663" spans="1:1" x14ac:dyDescent="0.3">
      <c r="A663" s="49"/>
    </row>
    <row r="664" spans="1:1" x14ac:dyDescent="0.3">
      <c r="A664" s="49"/>
    </row>
    <row r="665" spans="1:1" x14ac:dyDescent="0.3">
      <c r="A665" s="49"/>
    </row>
    <row r="666" spans="1:1" x14ac:dyDescent="0.3">
      <c r="A666" s="49"/>
    </row>
    <row r="667" spans="1:1" x14ac:dyDescent="0.3">
      <c r="A667" s="49"/>
    </row>
    <row r="668" spans="1:1" x14ac:dyDescent="0.3">
      <c r="A668" s="49"/>
    </row>
    <row r="669" spans="1:1" x14ac:dyDescent="0.3">
      <c r="A669" s="49"/>
    </row>
    <row r="670" spans="1:1" x14ac:dyDescent="0.3">
      <c r="A670" s="49"/>
    </row>
    <row r="671" spans="1:1" x14ac:dyDescent="0.3">
      <c r="A671" s="49"/>
    </row>
    <row r="672" spans="1:1" x14ac:dyDescent="0.3">
      <c r="A672" s="49"/>
    </row>
    <row r="673" spans="1:1" x14ac:dyDescent="0.3">
      <c r="A673" s="49"/>
    </row>
    <row r="674" spans="1:1" x14ac:dyDescent="0.3">
      <c r="A674" s="49"/>
    </row>
    <row r="675" spans="1:1" x14ac:dyDescent="0.3">
      <c r="A675" s="49"/>
    </row>
    <row r="676" spans="1:1" x14ac:dyDescent="0.3">
      <c r="A676" s="49"/>
    </row>
    <row r="677" spans="1:1" x14ac:dyDescent="0.3">
      <c r="A677" s="49"/>
    </row>
    <row r="678" spans="1:1" x14ac:dyDescent="0.3">
      <c r="A678" s="49"/>
    </row>
    <row r="679" spans="1:1" x14ac:dyDescent="0.3">
      <c r="A679" s="49"/>
    </row>
    <row r="680" spans="1:1" x14ac:dyDescent="0.3">
      <c r="A680" s="49"/>
    </row>
    <row r="681" spans="1:1" x14ac:dyDescent="0.3">
      <c r="A681" s="49"/>
    </row>
    <row r="682" spans="1:1" x14ac:dyDescent="0.3">
      <c r="A682" s="49"/>
    </row>
    <row r="683" spans="1:1" x14ac:dyDescent="0.3">
      <c r="A683" s="49"/>
    </row>
    <row r="684" spans="1:1" x14ac:dyDescent="0.3">
      <c r="A684" s="49"/>
    </row>
    <row r="685" spans="1:1" x14ac:dyDescent="0.3">
      <c r="A685" s="49"/>
    </row>
    <row r="686" spans="1:1" x14ac:dyDescent="0.3">
      <c r="A686" s="49"/>
    </row>
    <row r="687" spans="1:1" x14ac:dyDescent="0.3">
      <c r="A687" s="49"/>
    </row>
    <row r="688" spans="1:1" x14ac:dyDescent="0.3">
      <c r="A688" s="49"/>
    </row>
    <row r="689" spans="1:1" x14ac:dyDescent="0.3">
      <c r="A689" s="49"/>
    </row>
    <row r="690" spans="1:1" x14ac:dyDescent="0.3">
      <c r="A690" s="49"/>
    </row>
    <row r="691" spans="1:1" x14ac:dyDescent="0.3">
      <c r="A691" s="49"/>
    </row>
    <row r="692" spans="1:1" x14ac:dyDescent="0.3">
      <c r="A692" s="49"/>
    </row>
    <row r="693" spans="1:1" x14ac:dyDescent="0.3">
      <c r="A693" s="49"/>
    </row>
    <row r="694" spans="1:1" x14ac:dyDescent="0.3">
      <c r="A694" s="49"/>
    </row>
    <row r="695" spans="1:1" x14ac:dyDescent="0.3">
      <c r="A695" s="49"/>
    </row>
    <row r="696" spans="1:1" x14ac:dyDescent="0.3">
      <c r="A696" s="49"/>
    </row>
    <row r="697" spans="1:1" x14ac:dyDescent="0.3">
      <c r="A697" s="49"/>
    </row>
    <row r="698" spans="1:1" x14ac:dyDescent="0.3">
      <c r="A698" s="49"/>
    </row>
    <row r="699" spans="1:1" x14ac:dyDescent="0.3">
      <c r="A699" s="49"/>
    </row>
    <row r="700" spans="1:1" x14ac:dyDescent="0.3">
      <c r="A700" s="49"/>
    </row>
    <row r="701" spans="1:1" x14ac:dyDescent="0.3">
      <c r="A701" s="49"/>
    </row>
    <row r="702" spans="1:1" x14ac:dyDescent="0.3">
      <c r="A702" s="49"/>
    </row>
    <row r="703" spans="1:1" x14ac:dyDescent="0.3">
      <c r="A703" s="49"/>
    </row>
    <row r="704" spans="1:1" x14ac:dyDescent="0.3">
      <c r="A704" s="49"/>
    </row>
    <row r="705" spans="1:1" x14ac:dyDescent="0.3">
      <c r="A705" s="49"/>
    </row>
    <row r="706" spans="1:1" x14ac:dyDescent="0.3">
      <c r="A706" s="49"/>
    </row>
    <row r="707" spans="1:1" x14ac:dyDescent="0.3">
      <c r="A707" s="49"/>
    </row>
    <row r="708" spans="1:1" x14ac:dyDescent="0.3">
      <c r="A708" s="49"/>
    </row>
    <row r="709" spans="1:1" x14ac:dyDescent="0.3">
      <c r="A709" s="49"/>
    </row>
    <row r="710" spans="1:1" x14ac:dyDescent="0.3">
      <c r="A710" s="49"/>
    </row>
    <row r="711" spans="1:1" x14ac:dyDescent="0.3">
      <c r="A711" s="49"/>
    </row>
    <row r="712" spans="1:1" x14ac:dyDescent="0.3">
      <c r="A712" s="49"/>
    </row>
    <row r="713" spans="1:1" x14ac:dyDescent="0.3">
      <c r="A713" s="49"/>
    </row>
    <row r="714" spans="1:1" x14ac:dyDescent="0.3">
      <c r="A714" s="49"/>
    </row>
    <row r="715" spans="1:1" x14ac:dyDescent="0.3">
      <c r="A715" s="49"/>
    </row>
    <row r="716" spans="1:1" x14ac:dyDescent="0.3">
      <c r="A716" s="49"/>
    </row>
    <row r="717" spans="1:1" x14ac:dyDescent="0.3">
      <c r="A717" s="49"/>
    </row>
    <row r="718" spans="1:1" x14ac:dyDescent="0.3">
      <c r="A718" s="49"/>
    </row>
    <row r="719" spans="1:1" x14ac:dyDescent="0.3">
      <c r="A719" s="49"/>
    </row>
    <row r="720" spans="1:1" x14ac:dyDescent="0.3">
      <c r="A720" s="49"/>
    </row>
    <row r="721" spans="1:1" x14ac:dyDescent="0.3">
      <c r="A721" s="49"/>
    </row>
    <row r="722" spans="1:1" x14ac:dyDescent="0.3">
      <c r="A722" s="49"/>
    </row>
    <row r="723" spans="1:1" x14ac:dyDescent="0.3">
      <c r="A723" s="49"/>
    </row>
    <row r="724" spans="1:1" x14ac:dyDescent="0.3">
      <c r="A724" s="49"/>
    </row>
    <row r="725" spans="1:1" x14ac:dyDescent="0.3">
      <c r="A725" s="49"/>
    </row>
    <row r="726" spans="1:1" x14ac:dyDescent="0.3">
      <c r="A726" s="49"/>
    </row>
    <row r="727" spans="1:1" x14ac:dyDescent="0.3">
      <c r="A727" s="49"/>
    </row>
    <row r="728" spans="1:1" x14ac:dyDescent="0.3">
      <c r="A728" s="49"/>
    </row>
    <row r="729" spans="1:1" x14ac:dyDescent="0.3">
      <c r="A729" s="49"/>
    </row>
    <row r="730" spans="1:1" x14ac:dyDescent="0.3">
      <c r="A730" s="49"/>
    </row>
    <row r="731" spans="1:1" x14ac:dyDescent="0.3">
      <c r="A731" s="49"/>
    </row>
    <row r="732" spans="1:1" x14ac:dyDescent="0.3">
      <c r="A732" s="49"/>
    </row>
    <row r="733" spans="1:1" x14ac:dyDescent="0.3">
      <c r="A733" s="49"/>
    </row>
    <row r="734" spans="1:1" x14ac:dyDescent="0.3">
      <c r="A734" s="49"/>
    </row>
    <row r="735" spans="1:1" x14ac:dyDescent="0.3">
      <c r="A735" s="49"/>
    </row>
    <row r="736" spans="1:1" x14ac:dyDescent="0.3">
      <c r="A736" s="49"/>
    </row>
    <row r="737" spans="1:1" x14ac:dyDescent="0.3">
      <c r="A737" s="49"/>
    </row>
    <row r="738" spans="1:1" x14ac:dyDescent="0.3">
      <c r="A738" s="49"/>
    </row>
    <row r="739" spans="1:1" x14ac:dyDescent="0.3">
      <c r="A739" s="49"/>
    </row>
    <row r="740" spans="1:1" x14ac:dyDescent="0.3">
      <c r="A740" s="49"/>
    </row>
    <row r="741" spans="1:1" x14ac:dyDescent="0.3">
      <c r="A741" s="49"/>
    </row>
    <row r="742" spans="1:1" x14ac:dyDescent="0.3">
      <c r="A742" s="49"/>
    </row>
    <row r="743" spans="1:1" x14ac:dyDescent="0.3">
      <c r="A743" s="49"/>
    </row>
    <row r="744" spans="1:1" x14ac:dyDescent="0.3">
      <c r="A744" s="49"/>
    </row>
    <row r="745" spans="1:1" x14ac:dyDescent="0.3">
      <c r="A745" s="49"/>
    </row>
    <row r="746" spans="1:1" x14ac:dyDescent="0.3">
      <c r="A746" s="49"/>
    </row>
    <row r="747" spans="1:1" x14ac:dyDescent="0.3">
      <c r="A747" s="49"/>
    </row>
    <row r="748" spans="1:1" x14ac:dyDescent="0.3">
      <c r="A748" s="49"/>
    </row>
    <row r="749" spans="1:1" x14ac:dyDescent="0.3">
      <c r="A749" s="49"/>
    </row>
    <row r="750" spans="1:1" x14ac:dyDescent="0.3">
      <c r="A750" s="49"/>
    </row>
    <row r="751" spans="1:1" x14ac:dyDescent="0.3">
      <c r="A751" s="49"/>
    </row>
    <row r="752" spans="1:1" x14ac:dyDescent="0.3">
      <c r="A752" s="49"/>
    </row>
    <row r="753" spans="1:1" x14ac:dyDescent="0.3">
      <c r="A753" s="49"/>
    </row>
    <row r="754" spans="1:1" x14ac:dyDescent="0.3">
      <c r="A754" s="49"/>
    </row>
    <row r="755" spans="1:1" x14ac:dyDescent="0.3">
      <c r="A755" s="49"/>
    </row>
    <row r="756" spans="1:1" x14ac:dyDescent="0.3">
      <c r="A756" s="49"/>
    </row>
    <row r="757" spans="1:1" x14ac:dyDescent="0.3">
      <c r="A757" s="49"/>
    </row>
    <row r="758" spans="1:1" x14ac:dyDescent="0.3">
      <c r="A758" s="49"/>
    </row>
    <row r="759" spans="1:1" x14ac:dyDescent="0.3">
      <c r="A759" s="49"/>
    </row>
    <row r="760" spans="1:1" x14ac:dyDescent="0.3">
      <c r="A760" s="49"/>
    </row>
    <row r="761" spans="1:1" x14ac:dyDescent="0.3">
      <c r="A761" s="49"/>
    </row>
    <row r="762" spans="1:1" x14ac:dyDescent="0.3">
      <c r="A762" s="49"/>
    </row>
    <row r="763" spans="1:1" x14ac:dyDescent="0.3">
      <c r="A763" s="49"/>
    </row>
    <row r="764" spans="1:1" x14ac:dyDescent="0.3">
      <c r="A764" s="49"/>
    </row>
    <row r="765" spans="1:1" x14ac:dyDescent="0.3">
      <c r="A765" s="49"/>
    </row>
    <row r="766" spans="1:1" x14ac:dyDescent="0.3">
      <c r="A766" s="49"/>
    </row>
    <row r="767" spans="1:1" x14ac:dyDescent="0.3">
      <c r="A767" s="49"/>
    </row>
    <row r="768" spans="1:1" x14ac:dyDescent="0.3">
      <c r="A768" s="49"/>
    </row>
    <row r="769" spans="1:1" x14ac:dyDescent="0.3">
      <c r="A769" s="49"/>
    </row>
    <row r="770" spans="1:1" x14ac:dyDescent="0.3">
      <c r="A770" s="49"/>
    </row>
    <row r="771" spans="1:1" x14ac:dyDescent="0.3">
      <c r="A771" s="49"/>
    </row>
    <row r="772" spans="1:1" x14ac:dyDescent="0.3">
      <c r="A772" s="49"/>
    </row>
    <row r="773" spans="1:1" x14ac:dyDescent="0.3">
      <c r="A773" s="49"/>
    </row>
    <row r="774" spans="1:1" x14ac:dyDescent="0.3">
      <c r="A774" s="49"/>
    </row>
    <row r="775" spans="1:1" x14ac:dyDescent="0.3">
      <c r="A775" s="49"/>
    </row>
    <row r="776" spans="1:1" x14ac:dyDescent="0.3">
      <c r="A776" s="49"/>
    </row>
    <row r="777" spans="1:1" x14ac:dyDescent="0.3">
      <c r="A777" s="49"/>
    </row>
    <row r="778" spans="1:1" x14ac:dyDescent="0.3">
      <c r="A778" s="49"/>
    </row>
    <row r="779" spans="1:1" x14ac:dyDescent="0.3">
      <c r="A779" s="49"/>
    </row>
    <row r="780" spans="1:1" x14ac:dyDescent="0.3">
      <c r="A780" s="49"/>
    </row>
    <row r="781" spans="1:1" x14ac:dyDescent="0.3">
      <c r="A781" s="49"/>
    </row>
    <row r="782" spans="1:1" x14ac:dyDescent="0.3">
      <c r="A782" s="49"/>
    </row>
    <row r="783" spans="1:1" x14ac:dyDescent="0.3">
      <c r="A783" s="49"/>
    </row>
    <row r="784" spans="1:1" x14ac:dyDescent="0.3">
      <c r="A784" s="49"/>
    </row>
    <row r="785" spans="1:1" x14ac:dyDescent="0.3">
      <c r="A785" s="49"/>
    </row>
    <row r="786" spans="1:1" x14ac:dyDescent="0.3">
      <c r="A786" s="49"/>
    </row>
    <row r="787" spans="1:1" x14ac:dyDescent="0.3">
      <c r="A787" s="49"/>
    </row>
    <row r="788" spans="1:1" x14ac:dyDescent="0.3">
      <c r="A788" s="49"/>
    </row>
    <row r="789" spans="1:1" x14ac:dyDescent="0.3">
      <c r="A789" s="49"/>
    </row>
    <row r="790" spans="1:1" x14ac:dyDescent="0.3">
      <c r="A790" s="49"/>
    </row>
    <row r="791" spans="1:1" x14ac:dyDescent="0.3">
      <c r="A791" s="49"/>
    </row>
    <row r="792" spans="1:1" x14ac:dyDescent="0.3">
      <c r="A792" s="49"/>
    </row>
    <row r="793" spans="1:1" x14ac:dyDescent="0.3">
      <c r="A793" s="49"/>
    </row>
    <row r="794" spans="1:1" x14ac:dyDescent="0.3">
      <c r="A794" s="49"/>
    </row>
    <row r="795" spans="1:1" x14ac:dyDescent="0.3">
      <c r="A795" s="49"/>
    </row>
    <row r="796" spans="1:1" x14ac:dyDescent="0.3">
      <c r="A796" s="49"/>
    </row>
    <row r="797" spans="1:1" x14ac:dyDescent="0.3">
      <c r="A797" s="49"/>
    </row>
    <row r="798" spans="1:1" x14ac:dyDescent="0.3">
      <c r="A798" s="49"/>
    </row>
    <row r="799" spans="1:1" x14ac:dyDescent="0.3">
      <c r="A799" s="49"/>
    </row>
    <row r="800" spans="1:1" x14ac:dyDescent="0.3">
      <c r="A800" s="49"/>
    </row>
    <row r="801" spans="1:1" x14ac:dyDescent="0.3">
      <c r="A801" s="49"/>
    </row>
    <row r="802" spans="1:1" x14ac:dyDescent="0.3">
      <c r="A802" s="49"/>
    </row>
    <row r="803" spans="1:1" x14ac:dyDescent="0.3">
      <c r="A803" s="49"/>
    </row>
    <row r="804" spans="1:1" x14ac:dyDescent="0.3">
      <c r="A804" s="49"/>
    </row>
    <row r="805" spans="1:1" x14ac:dyDescent="0.3">
      <c r="A805" s="49"/>
    </row>
    <row r="806" spans="1:1" x14ac:dyDescent="0.3">
      <c r="A806" s="49"/>
    </row>
    <row r="807" spans="1:1" x14ac:dyDescent="0.3">
      <c r="A807" s="49"/>
    </row>
    <row r="808" spans="1:1" x14ac:dyDescent="0.3">
      <c r="A808" s="49"/>
    </row>
    <row r="809" spans="1:1" x14ac:dyDescent="0.3">
      <c r="A809" s="49"/>
    </row>
    <row r="810" spans="1:1" x14ac:dyDescent="0.3">
      <c r="A810" s="49"/>
    </row>
    <row r="811" spans="1:1" x14ac:dyDescent="0.3">
      <c r="A811" s="49"/>
    </row>
    <row r="812" spans="1:1" x14ac:dyDescent="0.3">
      <c r="A812" s="49"/>
    </row>
    <row r="813" spans="1:1" x14ac:dyDescent="0.3">
      <c r="A813" s="49"/>
    </row>
    <row r="814" spans="1:1" x14ac:dyDescent="0.3">
      <c r="A814" s="49"/>
    </row>
    <row r="815" spans="1:1" x14ac:dyDescent="0.3">
      <c r="A815" s="49"/>
    </row>
    <row r="816" spans="1:1" x14ac:dyDescent="0.3">
      <c r="A816" s="49"/>
    </row>
    <row r="817" spans="1:1" x14ac:dyDescent="0.3">
      <c r="A817" s="49"/>
    </row>
    <row r="818" spans="1:1" x14ac:dyDescent="0.3">
      <c r="A818" s="49"/>
    </row>
    <row r="819" spans="1:1" x14ac:dyDescent="0.3">
      <c r="A819" s="49"/>
    </row>
    <row r="820" spans="1:1" x14ac:dyDescent="0.3">
      <c r="A820" s="49"/>
    </row>
    <row r="821" spans="1:1" x14ac:dyDescent="0.3">
      <c r="A821" s="49"/>
    </row>
    <row r="822" spans="1:1" x14ac:dyDescent="0.3">
      <c r="A822" s="49"/>
    </row>
    <row r="823" spans="1:1" x14ac:dyDescent="0.3">
      <c r="A823" s="49"/>
    </row>
    <row r="824" spans="1:1" x14ac:dyDescent="0.3">
      <c r="A824" s="49"/>
    </row>
    <row r="825" spans="1:1" x14ac:dyDescent="0.3">
      <c r="A825" s="49"/>
    </row>
    <row r="826" spans="1:1" x14ac:dyDescent="0.3">
      <c r="A826" s="49"/>
    </row>
    <row r="827" spans="1:1" x14ac:dyDescent="0.3">
      <c r="A827" s="49"/>
    </row>
    <row r="828" spans="1:1" x14ac:dyDescent="0.3">
      <c r="A828" s="49"/>
    </row>
    <row r="829" spans="1:1" x14ac:dyDescent="0.3">
      <c r="A829" s="49"/>
    </row>
    <row r="830" spans="1:1" x14ac:dyDescent="0.3">
      <c r="A830" s="49"/>
    </row>
    <row r="831" spans="1:1" x14ac:dyDescent="0.3">
      <c r="A831" s="49"/>
    </row>
    <row r="832" spans="1:1" x14ac:dyDescent="0.3">
      <c r="A832" s="49"/>
    </row>
    <row r="833" spans="1:1" x14ac:dyDescent="0.3">
      <c r="A833" s="49"/>
    </row>
    <row r="834" spans="1:1" x14ac:dyDescent="0.3">
      <c r="A834" s="49"/>
    </row>
    <row r="835" spans="1:1" x14ac:dyDescent="0.3">
      <c r="A835" s="49"/>
    </row>
    <row r="836" spans="1:1" x14ac:dyDescent="0.3">
      <c r="A836" s="49"/>
    </row>
    <row r="837" spans="1:1" x14ac:dyDescent="0.3">
      <c r="A837" s="49"/>
    </row>
    <row r="838" spans="1:1" x14ac:dyDescent="0.3">
      <c r="A838" s="49"/>
    </row>
    <row r="839" spans="1:1" x14ac:dyDescent="0.3">
      <c r="A839" s="49"/>
    </row>
    <row r="840" spans="1:1" x14ac:dyDescent="0.3">
      <c r="A840" s="49"/>
    </row>
    <row r="841" spans="1:1" x14ac:dyDescent="0.3">
      <c r="A841" s="49"/>
    </row>
    <row r="842" spans="1:1" x14ac:dyDescent="0.3">
      <c r="A842" s="49"/>
    </row>
    <row r="843" spans="1:1" x14ac:dyDescent="0.3">
      <c r="A843" s="49"/>
    </row>
    <row r="844" spans="1:1" x14ac:dyDescent="0.3">
      <c r="A844" s="49"/>
    </row>
    <row r="845" spans="1:1" x14ac:dyDescent="0.3">
      <c r="A845" s="49"/>
    </row>
    <row r="846" spans="1:1" x14ac:dyDescent="0.3">
      <c r="A846" s="49"/>
    </row>
    <row r="847" spans="1:1" x14ac:dyDescent="0.3">
      <c r="A847" s="49"/>
    </row>
    <row r="848" spans="1:1" x14ac:dyDescent="0.3">
      <c r="A848" s="49"/>
    </row>
    <row r="849" spans="1:1" x14ac:dyDescent="0.3">
      <c r="A849" s="49"/>
    </row>
    <row r="850" spans="1:1" x14ac:dyDescent="0.3">
      <c r="A850" s="49"/>
    </row>
    <row r="851" spans="1:1" x14ac:dyDescent="0.3">
      <c r="A851" s="49"/>
    </row>
    <row r="852" spans="1:1" x14ac:dyDescent="0.3">
      <c r="A852" s="49"/>
    </row>
    <row r="853" spans="1:1" x14ac:dyDescent="0.3">
      <c r="A853" s="49"/>
    </row>
    <row r="854" spans="1:1" x14ac:dyDescent="0.3">
      <c r="A854" s="49"/>
    </row>
    <row r="855" spans="1:1" x14ac:dyDescent="0.3">
      <c r="A855" s="49"/>
    </row>
    <row r="856" spans="1:1" x14ac:dyDescent="0.3">
      <c r="A856" s="49"/>
    </row>
    <row r="857" spans="1:1" x14ac:dyDescent="0.3">
      <c r="A857" s="49"/>
    </row>
    <row r="858" spans="1:1" x14ac:dyDescent="0.3">
      <c r="A858" s="49"/>
    </row>
    <row r="859" spans="1:1" x14ac:dyDescent="0.3">
      <c r="A859" s="49"/>
    </row>
    <row r="860" spans="1:1" x14ac:dyDescent="0.3">
      <c r="A860" s="49"/>
    </row>
    <row r="861" spans="1:1" x14ac:dyDescent="0.3">
      <c r="A861" s="49"/>
    </row>
    <row r="862" spans="1:1" x14ac:dyDescent="0.3">
      <c r="A862" s="49"/>
    </row>
    <row r="863" spans="1:1" x14ac:dyDescent="0.3">
      <c r="A863" s="49"/>
    </row>
    <row r="864" spans="1:1" x14ac:dyDescent="0.3">
      <c r="A864" s="49"/>
    </row>
    <row r="865" spans="1:1" x14ac:dyDescent="0.3">
      <c r="A865" s="49"/>
    </row>
    <row r="866" spans="1:1" x14ac:dyDescent="0.3">
      <c r="A866" s="49"/>
    </row>
    <row r="867" spans="1:1" x14ac:dyDescent="0.3">
      <c r="A867" s="49"/>
    </row>
    <row r="868" spans="1:1" x14ac:dyDescent="0.3">
      <c r="A868" s="49"/>
    </row>
    <row r="869" spans="1:1" x14ac:dyDescent="0.3">
      <c r="A869" s="49"/>
    </row>
    <row r="870" spans="1:1" x14ac:dyDescent="0.3">
      <c r="A870" s="49"/>
    </row>
    <row r="871" spans="1:1" x14ac:dyDescent="0.3">
      <c r="A871" s="49"/>
    </row>
    <row r="872" spans="1:1" x14ac:dyDescent="0.3">
      <c r="A872" s="49"/>
    </row>
    <row r="873" spans="1:1" x14ac:dyDescent="0.3">
      <c r="A873" s="49"/>
    </row>
    <row r="874" spans="1:1" x14ac:dyDescent="0.3">
      <c r="A874" s="49"/>
    </row>
    <row r="875" spans="1:1" x14ac:dyDescent="0.3">
      <c r="A875" s="49"/>
    </row>
    <row r="876" spans="1:1" x14ac:dyDescent="0.3">
      <c r="A876" s="49"/>
    </row>
    <row r="877" spans="1:1" x14ac:dyDescent="0.3">
      <c r="A877" s="49"/>
    </row>
    <row r="878" spans="1:1" x14ac:dyDescent="0.3">
      <c r="A878" s="49"/>
    </row>
    <row r="879" spans="1:1" x14ac:dyDescent="0.3">
      <c r="A879" s="49"/>
    </row>
    <row r="880" spans="1:1" x14ac:dyDescent="0.3">
      <c r="A880" s="49"/>
    </row>
    <row r="881" spans="1:1" x14ac:dyDescent="0.3">
      <c r="A881" s="49"/>
    </row>
    <row r="882" spans="1:1" x14ac:dyDescent="0.3">
      <c r="A882" s="49"/>
    </row>
    <row r="883" spans="1:1" x14ac:dyDescent="0.3">
      <c r="A883" s="49"/>
    </row>
    <row r="884" spans="1:1" x14ac:dyDescent="0.3">
      <c r="A884" s="49"/>
    </row>
    <row r="885" spans="1:1" x14ac:dyDescent="0.3">
      <c r="A885" s="49"/>
    </row>
    <row r="886" spans="1:1" x14ac:dyDescent="0.3">
      <c r="A886" s="49"/>
    </row>
    <row r="887" spans="1:1" x14ac:dyDescent="0.3">
      <c r="A887" s="49"/>
    </row>
    <row r="888" spans="1:1" x14ac:dyDescent="0.3">
      <c r="A888" s="49"/>
    </row>
    <row r="889" spans="1:1" x14ac:dyDescent="0.3">
      <c r="A889" s="49"/>
    </row>
    <row r="890" spans="1:1" x14ac:dyDescent="0.3">
      <c r="A890" s="49"/>
    </row>
    <row r="891" spans="1:1" x14ac:dyDescent="0.3">
      <c r="A891" s="49"/>
    </row>
    <row r="892" spans="1:1" x14ac:dyDescent="0.3">
      <c r="A892" s="49"/>
    </row>
    <row r="893" spans="1:1" x14ac:dyDescent="0.3">
      <c r="A893" s="49"/>
    </row>
    <row r="894" spans="1:1" x14ac:dyDescent="0.3">
      <c r="A894" s="49"/>
    </row>
    <row r="895" spans="1:1" x14ac:dyDescent="0.3">
      <c r="A895" s="49"/>
    </row>
    <row r="896" spans="1:1" x14ac:dyDescent="0.3">
      <c r="A896" s="49"/>
    </row>
    <row r="897" spans="1:1" x14ac:dyDescent="0.3">
      <c r="A897" s="49"/>
    </row>
    <row r="898" spans="1:1" x14ac:dyDescent="0.3">
      <c r="A898" s="49"/>
    </row>
    <row r="899" spans="1:1" x14ac:dyDescent="0.3">
      <c r="A899" s="49"/>
    </row>
    <row r="900" spans="1:1" x14ac:dyDescent="0.3">
      <c r="A900" s="49"/>
    </row>
    <row r="901" spans="1:1" x14ac:dyDescent="0.3">
      <c r="A901" s="49"/>
    </row>
    <row r="902" spans="1:1" x14ac:dyDescent="0.3">
      <c r="A902" s="49"/>
    </row>
    <row r="903" spans="1:1" x14ac:dyDescent="0.3">
      <c r="A903" s="49"/>
    </row>
    <row r="904" spans="1:1" x14ac:dyDescent="0.3">
      <c r="A904" s="49"/>
    </row>
    <row r="905" spans="1:1" x14ac:dyDescent="0.3">
      <c r="A905" s="49"/>
    </row>
    <row r="906" spans="1:1" x14ac:dyDescent="0.3">
      <c r="A906" s="49"/>
    </row>
    <row r="907" spans="1:1" x14ac:dyDescent="0.3">
      <c r="A907" s="49"/>
    </row>
    <row r="908" spans="1:1" x14ac:dyDescent="0.3">
      <c r="A908" s="49"/>
    </row>
    <row r="909" spans="1:1" x14ac:dyDescent="0.3">
      <c r="A909" s="49"/>
    </row>
    <row r="910" spans="1:1" x14ac:dyDescent="0.3">
      <c r="A910" s="49"/>
    </row>
    <row r="911" spans="1:1" x14ac:dyDescent="0.3">
      <c r="A911" s="49"/>
    </row>
    <row r="912" spans="1:1" x14ac:dyDescent="0.3">
      <c r="A912" s="49"/>
    </row>
    <row r="913" spans="1:1" x14ac:dyDescent="0.3">
      <c r="A913" s="49"/>
    </row>
    <row r="914" spans="1:1" x14ac:dyDescent="0.3">
      <c r="A914" s="49"/>
    </row>
    <row r="915" spans="1:1" x14ac:dyDescent="0.3">
      <c r="A915" s="49"/>
    </row>
    <row r="916" spans="1:1" x14ac:dyDescent="0.3">
      <c r="A916" s="49"/>
    </row>
    <row r="917" spans="1:1" x14ac:dyDescent="0.3">
      <c r="A917" s="49"/>
    </row>
    <row r="918" spans="1:1" x14ac:dyDescent="0.3">
      <c r="A918" s="49"/>
    </row>
    <row r="919" spans="1:1" x14ac:dyDescent="0.3">
      <c r="A919" s="49"/>
    </row>
    <row r="920" spans="1:1" x14ac:dyDescent="0.3">
      <c r="A920" s="49"/>
    </row>
    <row r="921" spans="1:1" x14ac:dyDescent="0.3">
      <c r="A921" s="49"/>
    </row>
    <row r="922" spans="1:1" x14ac:dyDescent="0.3">
      <c r="A922" s="49"/>
    </row>
    <row r="923" spans="1:1" x14ac:dyDescent="0.3">
      <c r="A923" s="49"/>
    </row>
    <row r="924" spans="1:1" x14ac:dyDescent="0.3">
      <c r="A924" s="49"/>
    </row>
    <row r="925" spans="1:1" x14ac:dyDescent="0.3">
      <c r="A925" s="49"/>
    </row>
    <row r="926" spans="1:1" x14ac:dyDescent="0.3">
      <c r="A926" s="49"/>
    </row>
    <row r="927" spans="1:1" x14ac:dyDescent="0.3">
      <c r="A927" s="49"/>
    </row>
    <row r="928" spans="1:1" x14ac:dyDescent="0.3">
      <c r="A928" s="49"/>
    </row>
    <row r="929" spans="1:1" x14ac:dyDescent="0.3">
      <c r="A929" s="49"/>
    </row>
    <row r="930" spans="1:1" x14ac:dyDescent="0.3">
      <c r="A930" s="49"/>
    </row>
    <row r="931" spans="1:1" x14ac:dyDescent="0.3">
      <c r="A931" s="49"/>
    </row>
    <row r="932" spans="1:1" x14ac:dyDescent="0.3">
      <c r="A932" s="49"/>
    </row>
    <row r="933" spans="1:1" x14ac:dyDescent="0.3">
      <c r="A933" s="49"/>
    </row>
    <row r="934" spans="1:1" x14ac:dyDescent="0.3">
      <c r="A934" s="49"/>
    </row>
    <row r="935" spans="1:1" x14ac:dyDescent="0.3">
      <c r="A935" s="49"/>
    </row>
    <row r="936" spans="1:1" x14ac:dyDescent="0.3">
      <c r="A936" s="49"/>
    </row>
    <row r="937" spans="1:1" x14ac:dyDescent="0.3">
      <c r="A937" s="49"/>
    </row>
    <row r="938" spans="1:1" x14ac:dyDescent="0.3">
      <c r="A938" s="49"/>
    </row>
    <row r="939" spans="1:1" x14ac:dyDescent="0.3">
      <c r="A939" s="49"/>
    </row>
    <row r="940" spans="1:1" x14ac:dyDescent="0.3">
      <c r="A940" s="49"/>
    </row>
    <row r="941" spans="1:1" x14ac:dyDescent="0.3">
      <c r="A941" s="49"/>
    </row>
    <row r="942" spans="1:1" x14ac:dyDescent="0.3">
      <c r="A942" s="49"/>
    </row>
    <row r="943" spans="1:1" x14ac:dyDescent="0.3">
      <c r="A943" s="49"/>
    </row>
    <row r="944" spans="1:1" x14ac:dyDescent="0.3">
      <c r="A944" s="49"/>
    </row>
    <row r="945" spans="1:1" x14ac:dyDescent="0.3">
      <c r="A945" s="49"/>
    </row>
    <row r="946" spans="1:1" x14ac:dyDescent="0.3">
      <c r="A946" s="49"/>
    </row>
    <row r="947" spans="1:1" x14ac:dyDescent="0.3">
      <c r="A947" s="49"/>
    </row>
    <row r="948" spans="1:1" x14ac:dyDescent="0.3">
      <c r="A948" s="49"/>
    </row>
    <row r="949" spans="1:1" x14ac:dyDescent="0.3">
      <c r="A949" s="49"/>
    </row>
    <row r="950" spans="1:1" x14ac:dyDescent="0.3">
      <c r="A950" s="49"/>
    </row>
    <row r="951" spans="1:1" x14ac:dyDescent="0.3">
      <c r="A951" s="49"/>
    </row>
    <row r="952" spans="1:1" x14ac:dyDescent="0.3">
      <c r="A952" s="49"/>
    </row>
    <row r="953" spans="1:1" x14ac:dyDescent="0.3">
      <c r="A953" s="49"/>
    </row>
    <row r="954" spans="1:1" x14ac:dyDescent="0.3">
      <c r="A954" s="49"/>
    </row>
    <row r="955" spans="1:1" x14ac:dyDescent="0.3">
      <c r="A955" s="49"/>
    </row>
    <row r="956" spans="1:1" x14ac:dyDescent="0.3">
      <c r="A956" s="49"/>
    </row>
    <row r="957" spans="1:1" x14ac:dyDescent="0.3">
      <c r="A957" s="49"/>
    </row>
    <row r="958" spans="1:1" x14ac:dyDescent="0.3">
      <c r="A958" s="49"/>
    </row>
    <row r="959" spans="1:1" x14ac:dyDescent="0.3">
      <c r="A959" s="49"/>
    </row>
    <row r="960" spans="1:1" x14ac:dyDescent="0.3">
      <c r="A960" s="49"/>
    </row>
    <row r="961" spans="1:1" x14ac:dyDescent="0.3">
      <c r="A961" s="49"/>
    </row>
    <row r="962" spans="1:1" x14ac:dyDescent="0.3">
      <c r="A962" s="49"/>
    </row>
    <row r="963" spans="1:1" x14ac:dyDescent="0.3">
      <c r="A963" s="49"/>
    </row>
    <row r="964" spans="1:1" x14ac:dyDescent="0.3">
      <c r="A964" s="49"/>
    </row>
    <row r="965" spans="1:1" x14ac:dyDescent="0.3">
      <c r="A965" s="49"/>
    </row>
    <row r="966" spans="1:1" x14ac:dyDescent="0.3">
      <c r="A966" s="49"/>
    </row>
    <row r="967" spans="1:1" x14ac:dyDescent="0.3">
      <c r="A967" s="49"/>
    </row>
    <row r="968" spans="1:1" x14ac:dyDescent="0.3">
      <c r="A968" s="49"/>
    </row>
    <row r="969" spans="1:1" x14ac:dyDescent="0.3">
      <c r="A969" s="49"/>
    </row>
    <row r="970" spans="1:1" x14ac:dyDescent="0.3">
      <c r="A970" s="49"/>
    </row>
    <row r="971" spans="1:1" x14ac:dyDescent="0.3">
      <c r="A971" s="49"/>
    </row>
    <row r="972" spans="1:1" x14ac:dyDescent="0.3">
      <c r="A972" s="49"/>
    </row>
    <row r="973" spans="1:1" x14ac:dyDescent="0.3">
      <c r="A973" s="49"/>
    </row>
    <row r="974" spans="1:1" x14ac:dyDescent="0.3">
      <c r="A974" s="49"/>
    </row>
    <row r="975" spans="1:1" x14ac:dyDescent="0.3">
      <c r="A975" s="49"/>
    </row>
    <row r="976" spans="1:1" x14ac:dyDescent="0.3">
      <c r="A976" s="49"/>
    </row>
    <row r="977" spans="1:1" x14ac:dyDescent="0.3">
      <c r="A977" s="49"/>
    </row>
    <row r="978" spans="1:1" x14ac:dyDescent="0.3">
      <c r="A978" s="49"/>
    </row>
    <row r="979" spans="1:1" x14ac:dyDescent="0.3">
      <c r="A979" s="49"/>
    </row>
    <row r="980" spans="1:1" x14ac:dyDescent="0.3">
      <c r="A980" s="49"/>
    </row>
    <row r="981" spans="1:1" x14ac:dyDescent="0.3">
      <c r="A981" s="49"/>
    </row>
    <row r="982" spans="1:1" x14ac:dyDescent="0.3">
      <c r="A982" s="49"/>
    </row>
    <row r="983" spans="1:1" x14ac:dyDescent="0.3">
      <c r="A983" s="49"/>
    </row>
    <row r="984" spans="1:1" x14ac:dyDescent="0.3">
      <c r="A984" s="49"/>
    </row>
    <row r="985" spans="1:1" x14ac:dyDescent="0.3">
      <c r="A985" s="49"/>
    </row>
    <row r="986" spans="1:1" x14ac:dyDescent="0.3">
      <c r="A986" s="49"/>
    </row>
    <row r="987" spans="1:1" x14ac:dyDescent="0.3">
      <c r="A987" s="49"/>
    </row>
    <row r="988" spans="1:1" x14ac:dyDescent="0.3">
      <c r="A988" s="49"/>
    </row>
    <row r="989" spans="1:1" x14ac:dyDescent="0.3">
      <c r="A989" s="49"/>
    </row>
    <row r="990" spans="1:1" x14ac:dyDescent="0.3">
      <c r="A990" s="49"/>
    </row>
    <row r="991" spans="1:1" x14ac:dyDescent="0.3">
      <c r="A991" s="49"/>
    </row>
    <row r="992" spans="1:1" x14ac:dyDescent="0.3">
      <c r="A992" s="49"/>
    </row>
    <row r="993" spans="1:1" x14ac:dyDescent="0.3">
      <c r="A993" s="49"/>
    </row>
    <row r="994" spans="1:1" x14ac:dyDescent="0.3">
      <c r="A994" s="49"/>
    </row>
    <row r="995" spans="1:1" x14ac:dyDescent="0.3">
      <c r="A995" s="49"/>
    </row>
    <row r="996" spans="1:1" x14ac:dyDescent="0.3">
      <c r="A996" s="49"/>
    </row>
    <row r="997" spans="1:1" x14ac:dyDescent="0.3">
      <c r="A997" s="49"/>
    </row>
    <row r="998" spans="1:1" x14ac:dyDescent="0.3">
      <c r="A998" s="49"/>
    </row>
    <row r="999" spans="1:1" x14ac:dyDescent="0.3">
      <c r="A999" s="49"/>
    </row>
    <row r="1000" spans="1:1" x14ac:dyDescent="0.3">
      <c r="A1000" s="49"/>
    </row>
    <row r="1001" spans="1:1" x14ac:dyDescent="0.3">
      <c r="A1001" s="49"/>
    </row>
    <row r="1002" spans="1:1" x14ac:dyDescent="0.3">
      <c r="A1002" s="49"/>
    </row>
    <row r="1003" spans="1:1" x14ac:dyDescent="0.3">
      <c r="A1003" s="49"/>
    </row>
    <row r="1004" spans="1:1" x14ac:dyDescent="0.3">
      <c r="A1004" s="49"/>
    </row>
    <row r="1005" spans="1:1" x14ac:dyDescent="0.3">
      <c r="A1005" s="49"/>
    </row>
    <row r="1006" spans="1:1" x14ac:dyDescent="0.3">
      <c r="A1006" s="49"/>
    </row>
    <row r="1007" spans="1:1" x14ac:dyDescent="0.3">
      <c r="A1007" s="49"/>
    </row>
    <row r="1008" spans="1:1" x14ac:dyDescent="0.3">
      <c r="A1008" s="49"/>
    </row>
    <row r="1009" spans="1:1" x14ac:dyDescent="0.3">
      <c r="A1009" s="49"/>
    </row>
    <row r="1010" spans="1:1" x14ac:dyDescent="0.3">
      <c r="A1010" s="49"/>
    </row>
    <row r="1011" spans="1:1" x14ac:dyDescent="0.3">
      <c r="A1011" s="49"/>
    </row>
    <row r="1012" spans="1:1" x14ac:dyDescent="0.3">
      <c r="A1012" s="49"/>
    </row>
    <row r="1013" spans="1:1" x14ac:dyDescent="0.3">
      <c r="A1013" s="49"/>
    </row>
    <row r="1014" spans="1:1" x14ac:dyDescent="0.3">
      <c r="A1014" s="49"/>
    </row>
    <row r="1015" spans="1:1" x14ac:dyDescent="0.3">
      <c r="A1015" s="49"/>
    </row>
    <row r="1016" spans="1:1" x14ac:dyDescent="0.3">
      <c r="A1016" s="49"/>
    </row>
    <row r="1017" spans="1:1" x14ac:dyDescent="0.3">
      <c r="A1017" s="49"/>
    </row>
    <row r="1018" spans="1:1" x14ac:dyDescent="0.3">
      <c r="A1018" s="49"/>
    </row>
    <row r="1019" spans="1:1" x14ac:dyDescent="0.3">
      <c r="A1019" s="49"/>
    </row>
    <row r="1020" spans="1:1" x14ac:dyDescent="0.3">
      <c r="A1020" s="49"/>
    </row>
    <row r="1021" spans="1:1" x14ac:dyDescent="0.3">
      <c r="A1021" s="49"/>
    </row>
    <row r="1022" spans="1:1" x14ac:dyDescent="0.3">
      <c r="A1022" s="49"/>
    </row>
    <row r="1023" spans="1:1" x14ac:dyDescent="0.3">
      <c r="A1023" s="49"/>
    </row>
    <row r="1024" spans="1:1" x14ac:dyDescent="0.3">
      <c r="A1024" s="49"/>
    </row>
    <row r="1025" spans="1:1" x14ac:dyDescent="0.3">
      <c r="A1025" s="49"/>
    </row>
    <row r="1026" spans="1:1" x14ac:dyDescent="0.3">
      <c r="A1026" s="49"/>
    </row>
    <row r="1027" spans="1:1" x14ac:dyDescent="0.3">
      <c r="A1027" s="49"/>
    </row>
    <row r="1028" spans="1:1" x14ac:dyDescent="0.3">
      <c r="A1028" s="49"/>
    </row>
    <row r="1029" spans="1:1" x14ac:dyDescent="0.3">
      <c r="A1029" s="49"/>
    </row>
    <row r="1030" spans="1:1" x14ac:dyDescent="0.3">
      <c r="A1030" s="49"/>
    </row>
    <row r="1031" spans="1:1" x14ac:dyDescent="0.3">
      <c r="A1031" s="49"/>
    </row>
    <row r="1032" spans="1:1" x14ac:dyDescent="0.3">
      <c r="A1032" s="49"/>
    </row>
    <row r="1033" spans="1:1" x14ac:dyDescent="0.3">
      <c r="A1033" s="49"/>
    </row>
    <row r="1034" spans="1:1" x14ac:dyDescent="0.3">
      <c r="A1034" s="49"/>
    </row>
    <row r="1035" spans="1:1" x14ac:dyDescent="0.3">
      <c r="A1035" s="49"/>
    </row>
    <row r="1036" spans="1:1" x14ac:dyDescent="0.3">
      <c r="A1036" s="49"/>
    </row>
    <row r="1037" spans="1:1" x14ac:dyDescent="0.3">
      <c r="A1037" s="49"/>
    </row>
    <row r="1038" spans="1:1" x14ac:dyDescent="0.3">
      <c r="A1038" s="49"/>
    </row>
    <row r="1039" spans="1:1" x14ac:dyDescent="0.3">
      <c r="A1039" s="49"/>
    </row>
    <row r="1040" spans="1:1" x14ac:dyDescent="0.3">
      <c r="A1040" s="49"/>
    </row>
    <row r="1041" spans="1:1" x14ac:dyDescent="0.3">
      <c r="A1041" s="49"/>
    </row>
    <row r="1042" spans="1:1" x14ac:dyDescent="0.3">
      <c r="A1042" s="49"/>
    </row>
    <row r="1043" spans="1:1" x14ac:dyDescent="0.3">
      <c r="A1043" s="49"/>
    </row>
    <row r="1044" spans="1:1" x14ac:dyDescent="0.3">
      <c r="A1044" s="49"/>
    </row>
    <row r="1045" spans="1:1" x14ac:dyDescent="0.3">
      <c r="A1045" s="49"/>
    </row>
    <row r="1046" spans="1:1" x14ac:dyDescent="0.3">
      <c r="A1046" s="49"/>
    </row>
    <row r="1047" spans="1:1" x14ac:dyDescent="0.3">
      <c r="A1047" s="49"/>
    </row>
    <row r="1048" spans="1:1" x14ac:dyDescent="0.3">
      <c r="A1048" s="49"/>
    </row>
    <row r="1049" spans="1:1" x14ac:dyDescent="0.3">
      <c r="A1049" s="49"/>
    </row>
    <row r="1050" spans="1:1" x14ac:dyDescent="0.3">
      <c r="A1050" s="49"/>
    </row>
    <row r="1051" spans="1:1" x14ac:dyDescent="0.3">
      <c r="A1051" s="49"/>
    </row>
    <row r="1052" spans="1:1" x14ac:dyDescent="0.3">
      <c r="A1052" s="49"/>
    </row>
    <row r="1053" spans="1:1" x14ac:dyDescent="0.3">
      <c r="A1053" s="49"/>
    </row>
    <row r="1054" spans="1:1" x14ac:dyDescent="0.3">
      <c r="A1054" s="49"/>
    </row>
    <row r="1055" spans="1:1" x14ac:dyDescent="0.3">
      <c r="A1055" s="49"/>
    </row>
    <row r="1056" spans="1:1" x14ac:dyDescent="0.3">
      <c r="A1056" s="49"/>
    </row>
    <row r="1057" spans="1:1" x14ac:dyDescent="0.3">
      <c r="A1057" s="49"/>
    </row>
    <row r="1058" spans="1:1" x14ac:dyDescent="0.3">
      <c r="A1058" s="49"/>
    </row>
    <row r="1059" spans="1:1" x14ac:dyDescent="0.3">
      <c r="A1059" s="49"/>
    </row>
    <row r="1060" spans="1:1" x14ac:dyDescent="0.3">
      <c r="A1060" s="49"/>
    </row>
    <row r="1061" spans="1:1" x14ac:dyDescent="0.3">
      <c r="A1061" s="49"/>
    </row>
    <row r="1062" spans="1:1" x14ac:dyDescent="0.3">
      <c r="A1062" s="49"/>
    </row>
    <row r="1063" spans="1:1" x14ac:dyDescent="0.3">
      <c r="A1063" s="49"/>
    </row>
    <row r="1064" spans="1:1" x14ac:dyDescent="0.3">
      <c r="A1064" s="49"/>
    </row>
    <row r="1065" spans="1:1" x14ac:dyDescent="0.3">
      <c r="A1065" s="49"/>
    </row>
    <row r="1066" spans="1:1" x14ac:dyDescent="0.3">
      <c r="A1066" s="49"/>
    </row>
    <row r="1067" spans="1:1" x14ac:dyDescent="0.3">
      <c r="A1067" s="49"/>
    </row>
    <row r="1068" spans="1:1" x14ac:dyDescent="0.3">
      <c r="A1068" s="49"/>
    </row>
    <row r="1069" spans="1:1" x14ac:dyDescent="0.3">
      <c r="A1069" s="49"/>
    </row>
    <row r="1070" spans="1:1" x14ac:dyDescent="0.3">
      <c r="A1070" s="49"/>
    </row>
    <row r="1071" spans="1:1" x14ac:dyDescent="0.3">
      <c r="A1071" s="49"/>
    </row>
    <row r="1072" spans="1:1" x14ac:dyDescent="0.3">
      <c r="A1072" s="49"/>
    </row>
    <row r="1073" spans="1:1" x14ac:dyDescent="0.3">
      <c r="A1073" s="49"/>
    </row>
    <row r="1074" spans="1:1" x14ac:dyDescent="0.3">
      <c r="A1074" s="49"/>
    </row>
    <row r="1075" spans="1:1" x14ac:dyDescent="0.3">
      <c r="A1075" s="49"/>
    </row>
    <row r="1076" spans="1:1" x14ac:dyDescent="0.3">
      <c r="A1076" s="49"/>
    </row>
    <row r="1077" spans="1:1" x14ac:dyDescent="0.3">
      <c r="A1077" s="49"/>
    </row>
    <row r="1078" spans="1:1" x14ac:dyDescent="0.3">
      <c r="A1078" s="49"/>
    </row>
    <row r="1079" spans="1:1" x14ac:dyDescent="0.3">
      <c r="A1079" s="49"/>
    </row>
    <row r="1080" spans="1:1" x14ac:dyDescent="0.3">
      <c r="A1080" s="49"/>
    </row>
    <row r="1081" spans="1:1" x14ac:dyDescent="0.3">
      <c r="A1081" s="49"/>
    </row>
    <row r="1082" spans="1:1" x14ac:dyDescent="0.3">
      <c r="A1082" s="49"/>
    </row>
    <row r="1083" spans="1:1" x14ac:dyDescent="0.3">
      <c r="A1083" s="49"/>
    </row>
    <row r="1084" spans="1:1" x14ac:dyDescent="0.3">
      <c r="A1084" s="49"/>
    </row>
    <row r="1085" spans="1:1" x14ac:dyDescent="0.3">
      <c r="A1085" s="49"/>
    </row>
    <row r="1086" spans="1:1" x14ac:dyDescent="0.3">
      <c r="A1086" s="49"/>
    </row>
    <row r="1087" spans="1:1" x14ac:dyDescent="0.3">
      <c r="A1087" s="49"/>
    </row>
    <row r="1088" spans="1:1" x14ac:dyDescent="0.3">
      <c r="A1088" s="49"/>
    </row>
    <row r="1089" spans="1:1" x14ac:dyDescent="0.3">
      <c r="A1089" s="49"/>
    </row>
    <row r="1090" spans="1:1" x14ac:dyDescent="0.3">
      <c r="A1090" s="49"/>
    </row>
    <row r="1091" spans="1:1" x14ac:dyDescent="0.3">
      <c r="A1091" s="49"/>
    </row>
    <row r="1092" spans="1:1" x14ac:dyDescent="0.3">
      <c r="A1092" s="49"/>
    </row>
    <row r="1093" spans="1:1" x14ac:dyDescent="0.3">
      <c r="A1093" s="49"/>
    </row>
    <row r="1094" spans="1:1" x14ac:dyDescent="0.3">
      <c r="A1094" s="49"/>
    </row>
    <row r="1095" spans="1:1" x14ac:dyDescent="0.3">
      <c r="A1095" s="49"/>
    </row>
    <row r="1096" spans="1:1" x14ac:dyDescent="0.3">
      <c r="A1096" s="49"/>
    </row>
    <row r="1097" spans="1:1" x14ac:dyDescent="0.3">
      <c r="A1097" s="49"/>
    </row>
    <row r="1098" spans="1:1" x14ac:dyDescent="0.3">
      <c r="A1098" s="49"/>
    </row>
    <row r="1099" spans="1:1" x14ac:dyDescent="0.3">
      <c r="A1099" s="49"/>
    </row>
    <row r="1100" spans="1:1" x14ac:dyDescent="0.3">
      <c r="A1100" s="49"/>
    </row>
    <row r="1101" spans="1:1" x14ac:dyDescent="0.3">
      <c r="A1101" s="49"/>
    </row>
    <row r="1102" spans="1:1" x14ac:dyDescent="0.3">
      <c r="A1102" s="49"/>
    </row>
    <row r="1103" spans="1:1" x14ac:dyDescent="0.3">
      <c r="A1103" s="49"/>
    </row>
    <row r="1104" spans="1:1" x14ac:dyDescent="0.3">
      <c r="A1104" s="49"/>
    </row>
    <row r="1105" spans="1:1" x14ac:dyDescent="0.3">
      <c r="A1105" s="49"/>
    </row>
    <row r="1106" spans="1:1" x14ac:dyDescent="0.3">
      <c r="A1106" s="49"/>
    </row>
    <row r="1107" spans="1:1" x14ac:dyDescent="0.3">
      <c r="A1107" s="49"/>
    </row>
    <row r="1108" spans="1:1" x14ac:dyDescent="0.3">
      <c r="A1108" s="49"/>
    </row>
    <row r="1109" spans="1:1" x14ac:dyDescent="0.3">
      <c r="A1109" s="49"/>
    </row>
    <row r="1110" spans="1:1" x14ac:dyDescent="0.3">
      <c r="A1110" s="49"/>
    </row>
    <row r="1111" spans="1:1" x14ac:dyDescent="0.3">
      <c r="A1111" s="49"/>
    </row>
    <row r="1112" spans="1:1" x14ac:dyDescent="0.3">
      <c r="A1112" s="49"/>
    </row>
    <row r="1113" spans="1:1" x14ac:dyDescent="0.3">
      <c r="A1113" s="49"/>
    </row>
    <row r="1114" spans="1:1" x14ac:dyDescent="0.3">
      <c r="A1114" s="49"/>
    </row>
    <row r="1115" spans="1:1" x14ac:dyDescent="0.3">
      <c r="A1115" s="49"/>
    </row>
    <row r="1116" spans="1:1" x14ac:dyDescent="0.3">
      <c r="A1116" s="49"/>
    </row>
    <row r="1117" spans="1:1" x14ac:dyDescent="0.3">
      <c r="A1117" s="49"/>
    </row>
    <row r="1118" spans="1:1" x14ac:dyDescent="0.3">
      <c r="A1118" s="49"/>
    </row>
    <row r="1119" spans="1:1" x14ac:dyDescent="0.3">
      <c r="A1119" s="49"/>
    </row>
    <row r="1120" spans="1:1" x14ac:dyDescent="0.3">
      <c r="A1120" s="49"/>
    </row>
    <row r="1121" spans="1:1" x14ac:dyDescent="0.3">
      <c r="A1121" s="49"/>
    </row>
    <row r="1122" spans="1:1" x14ac:dyDescent="0.3">
      <c r="A1122" s="49"/>
    </row>
    <row r="1123" spans="1:1" x14ac:dyDescent="0.3">
      <c r="A1123" s="49"/>
    </row>
    <row r="1124" spans="1:1" x14ac:dyDescent="0.3">
      <c r="A1124" s="49"/>
    </row>
    <row r="1125" spans="1:1" x14ac:dyDescent="0.3">
      <c r="A1125" s="49"/>
    </row>
    <row r="1126" spans="1:1" x14ac:dyDescent="0.3">
      <c r="A1126" s="49"/>
    </row>
    <row r="1127" spans="1:1" x14ac:dyDescent="0.3">
      <c r="A1127" s="49"/>
    </row>
    <row r="1128" spans="1:1" x14ac:dyDescent="0.3">
      <c r="A1128" s="49"/>
    </row>
    <row r="1129" spans="1:1" x14ac:dyDescent="0.3">
      <c r="A1129" s="49"/>
    </row>
    <row r="1130" spans="1:1" x14ac:dyDescent="0.3">
      <c r="A1130" s="49"/>
    </row>
    <row r="1131" spans="1:1" x14ac:dyDescent="0.3">
      <c r="A1131" s="49"/>
    </row>
    <row r="1132" spans="1:1" x14ac:dyDescent="0.3">
      <c r="A1132" s="49"/>
    </row>
    <row r="1133" spans="1:1" x14ac:dyDescent="0.3">
      <c r="A1133" s="49"/>
    </row>
    <row r="1134" spans="1:1" x14ac:dyDescent="0.3">
      <c r="A1134" s="49"/>
    </row>
    <row r="1135" spans="1:1" x14ac:dyDescent="0.3">
      <c r="A1135" s="49"/>
    </row>
    <row r="1136" spans="1:1" x14ac:dyDescent="0.3">
      <c r="A1136" s="49"/>
    </row>
    <row r="1137" spans="1:1" x14ac:dyDescent="0.3">
      <c r="A1137" s="49"/>
    </row>
    <row r="1138" spans="1:1" x14ac:dyDescent="0.3">
      <c r="A1138" s="49"/>
    </row>
    <row r="1139" spans="1:1" x14ac:dyDescent="0.3">
      <c r="A1139" s="49"/>
    </row>
    <row r="1140" spans="1:1" x14ac:dyDescent="0.3">
      <c r="A1140" s="49"/>
    </row>
    <row r="1141" spans="1:1" x14ac:dyDescent="0.3">
      <c r="A1141" s="49"/>
    </row>
    <row r="1142" spans="1:1" x14ac:dyDescent="0.3">
      <c r="A1142" s="49"/>
    </row>
    <row r="1143" spans="1:1" x14ac:dyDescent="0.3">
      <c r="A1143" s="49"/>
    </row>
    <row r="1144" spans="1:1" x14ac:dyDescent="0.3">
      <c r="A1144" s="49"/>
    </row>
    <row r="1145" spans="1:1" x14ac:dyDescent="0.3">
      <c r="A1145" s="49"/>
    </row>
    <row r="1146" spans="1:1" x14ac:dyDescent="0.3">
      <c r="A1146" s="49"/>
    </row>
    <row r="1147" spans="1:1" x14ac:dyDescent="0.3">
      <c r="A1147" s="49"/>
    </row>
    <row r="1148" spans="1:1" x14ac:dyDescent="0.3">
      <c r="A1148" s="49"/>
    </row>
    <row r="1149" spans="1:1" x14ac:dyDescent="0.3">
      <c r="A1149" s="49"/>
    </row>
    <row r="1150" spans="1:1" x14ac:dyDescent="0.3">
      <c r="A1150" s="49"/>
    </row>
    <row r="1151" spans="1:1" x14ac:dyDescent="0.3">
      <c r="A1151" s="49"/>
    </row>
    <row r="1152" spans="1:1" x14ac:dyDescent="0.3">
      <c r="A1152" s="49"/>
    </row>
    <row r="1153" spans="1:1" x14ac:dyDescent="0.3">
      <c r="A1153" s="49"/>
    </row>
    <row r="1154" spans="1:1" x14ac:dyDescent="0.3">
      <c r="A1154" s="49"/>
    </row>
    <row r="1155" spans="1:1" x14ac:dyDescent="0.3">
      <c r="A1155" s="49"/>
    </row>
    <row r="1156" spans="1:1" x14ac:dyDescent="0.3">
      <c r="A1156" s="49"/>
    </row>
    <row r="1157" spans="1:1" x14ac:dyDescent="0.3">
      <c r="A1157" s="49"/>
    </row>
    <row r="1158" spans="1:1" x14ac:dyDescent="0.3">
      <c r="A1158" s="49"/>
    </row>
    <row r="1159" spans="1:1" x14ac:dyDescent="0.3">
      <c r="A1159" s="49"/>
    </row>
    <row r="1160" spans="1:1" x14ac:dyDescent="0.3">
      <c r="A1160" s="49"/>
    </row>
    <row r="1161" spans="1:1" x14ac:dyDescent="0.3">
      <c r="A1161" s="49"/>
    </row>
    <row r="1162" spans="1:1" x14ac:dyDescent="0.3">
      <c r="A1162" s="49"/>
    </row>
    <row r="1163" spans="1:1" x14ac:dyDescent="0.3">
      <c r="A1163" s="49"/>
    </row>
    <row r="1164" spans="1:1" x14ac:dyDescent="0.3">
      <c r="A1164" s="49"/>
    </row>
    <row r="1165" spans="1:1" x14ac:dyDescent="0.3">
      <c r="A1165" s="49"/>
    </row>
    <row r="1166" spans="1:1" x14ac:dyDescent="0.3">
      <c r="A1166" s="49"/>
    </row>
    <row r="1167" spans="1:1" x14ac:dyDescent="0.3">
      <c r="A1167" s="49"/>
    </row>
    <row r="1168" spans="1:1" x14ac:dyDescent="0.3">
      <c r="A1168" s="49"/>
    </row>
    <row r="1169" spans="1:1" x14ac:dyDescent="0.3">
      <c r="A1169" s="49"/>
    </row>
    <row r="1170" spans="1:1" x14ac:dyDescent="0.3">
      <c r="A1170" s="49"/>
    </row>
    <row r="1171" spans="1:1" x14ac:dyDescent="0.3">
      <c r="A1171" s="49"/>
    </row>
    <row r="1172" spans="1:1" x14ac:dyDescent="0.3">
      <c r="A1172" s="49"/>
    </row>
    <row r="1173" spans="1:1" x14ac:dyDescent="0.3">
      <c r="A1173" s="49"/>
    </row>
    <row r="1174" spans="1:1" x14ac:dyDescent="0.3">
      <c r="A1174" s="49"/>
    </row>
    <row r="1175" spans="1:1" x14ac:dyDescent="0.3">
      <c r="A1175" s="49"/>
    </row>
    <row r="1176" spans="1:1" x14ac:dyDescent="0.3">
      <c r="A1176" s="49"/>
    </row>
    <row r="1177" spans="1:1" x14ac:dyDescent="0.3">
      <c r="A1177" s="49"/>
    </row>
    <row r="1178" spans="1:1" x14ac:dyDescent="0.3">
      <c r="A1178" s="49"/>
    </row>
    <row r="1179" spans="1:1" x14ac:dyDescent="0.3">
      <c r="A1179" s="49"/>
    </row>
    <row r="1180" spans="1:1" x14ac:dyDescent="0.3">
      <c r="A1180" s="49"/>
    </row>
    <row r="1181" spans="1:1" x14ac:dyDescent="0.3">
      <c r="A1181" s="49"/>
    </row>
    <row r="1182" spans="1:1" x14ac:dyDescent="0.3">
      <c r="A1182" s="49"/>
    </row>
    <row r="1183" spans="1:1" x14ac:dyDescent="0.3">
      <c r="A1183" s="49"/>
    </row>
    <row r="1184" spans="1:1" x14ac:dyDescent="0.3">
      <c r="A1184" s="49"/>
    </row>
    <row r="1185" spans="1:1" x14ac:dyDescent="0.3">
      <c r="A1185" s="49"/>
    </row>
    <row r="1186" spans="1:1" x14ac:dyDescent="0.3">
      <c r="A1186" s="49"/>
    </row>
    <row r="1187" spans="1:1" x14ac:dyDescent="0.3">
      <c r="A1187" s="49"/>
    </row>
    <row r="1188" spans="1:1" x14ac:dyDescent="0.3">
      <c r="A1188" s="49"/>
    </row>
    <row r="1189" spans="1:1" x14ac:dyDescent="0.3">
      <c r="A1189" s="49"/>
    </row>
    <row r="1190" spans="1:1" x14ac:dyDescent="0.3">
      <c r="A1190" s="49"/>
    </row>
    <row r="1191" spans="1:1" x14ac:dyDescent="0.3">
      <c r="A1191" s="49"/>
    </row>
    <row r="1192" spans="1:1" x14ac:dyDescent="0.3">
      <c r="A1192" s="49"/>
    </row>
    <row r="1193" spans="1:1" x14ac:dyDescent="0.3">
      <c r="A1193" s="49"/>
    </row>
    <row r="1194" spans="1:1" x14ac:dyDescent="0.3">
      <c r="A1194" s="49"/>
    </row>
    <row r="1195" spans="1:1" x14ac:dyDescent="0.3">
      <c r="A1195" s="49"/>
    </row>
    <row r="1196" spans="1:1" x14ac:dyDescent="0.3">
      <c r="A1196" s="49"/>
    </row>
    <row r="1197" spans="1:1" x14ac:dyDescent="0.3">
      <c r="A1197" s="49"/>
    </row>
    <row r="1198" spans="1:1" x14ac:dyDescent="0.3">
      <c r="A1198" s="49"/>
    </row>
    <row r="1199" spans="1:1" x14ac:dyDescent="0.3">
      <c r="A1199" s="49"/>
    </row>
    <row r="1200" spans="1:1" x14ac:dyDescent="0.3">
      <c r="A1200" s="49"/>
    </row>
    <row r="1201" spans="1:1" x14ac:dyDescent="0.3">
      <c r="A1201" s="49"/>
    </row>
    <row r="1202" spans="1:1" x14ac:dyDescent="0.3">
      <c r="A1202" s="49"/>
    </row>
    <row r="1203" spans="1:1" x14ac:dyDescent="0.3">
      <c r="A1203" s="49"/>
    </row>
    <row r="1204" spans="1:1" x14ac:dyDescent="0.3">
      <c r="A1204" s="49"/>
    </row>
    <row r="1205" spans="1:1" x14ac:dyDescent="0.3">
      <c r="A1205" s="49"/>
    </row>
    <row r="1206" spans="1:1" x14ac:dyDescent="0.3">
      <c r="A1206" s="49"/>
    </row>
    <row r="1207" spans="1:1" x14ac:dyDescent="0.3">
      <c r="A1207" s="49"/>
    </row>
    <row r="1208" spans="1:1" x14ac:dyDescent="0.3">
      <c r="A1208" s="49"/>
    </row>
    <row r="1209" spans="1:1" x14ac:dyDescent="0.3">
      <c r="A1209" s="49"/>
    </row>
    <row r="1210" spans="1:1" x14ac:dyDescent="0.3">
      <c r="A1210" s="49"/>
    </row>
    <row r="1211" spans="1:1" x14ac:dyDescent="0.3">
      <c r="A1211" s="49"/>
    </row>
    <row r="1212" spans="1:1" x14ac:dyDescent="0.3">
      <c r="A1212" s="49"/>
    </row>
    <row r="1213" spans="1:1" x14ac:dyDescent="0.3">
      <c r="A1213" s="49"/>
    </row>
    <row r="1214" spans="1:1" x14ac:dyDescent="0.3">
      <c r="A1214" s="49"/>
    </row>
    <row r="1215" spans="1:1" x14ac:dyDescent="0.3">
      <c r="A1215" s="49"/>
    </row>
    <row r="1216" spans="1:1" x14ac:dyDescent="0.3">
      <c r="A1216" s="49"/>
    </row>
    <row r="1217" spans="1:1" x14ac:dyDescent="0.3">
      <c r="A1217" s="49"/>
    </row>
    <row r="1218" spans="1:1" x14ac:dyDescent="0.3">
      <c r="A1218" s="49"/>
    </row>
    <row r="1219" spans="1:1" x14ac:dyDescent="0.3">
      <c r="A1219" s="49"/>
    </row>
    <row r="1220" spans="1:1" x14ac:dyDescent="0.3">
      <c r="A1220" s="49"/>
    </row>
    <row r="1221" spans="1:1" x14ac:dyDescent="0.3">
      <c r="A1221" s="49"/>
    </row>
    <row r="1222" spans="1:1" x14ac:dyDescent="0.3">
      <c r="A1222" s="49"/>
    </row>
    <row r="1223" spans="1:1" x14ac:dyDescent="0.3">
      <c r="A1223" s="49"/>
    </row>
    <row r="1224" spans="1:1" x14ac:dyDescent="0.3">
      <c r="A1224" s="49"/>
    </row>
    <row r="1225" spans="1:1" x14ac:dyDescent="0.3">
      <c r="A1225" s="49"/>
    </row>
    <row r="1226" spans="1:1" x14ac:dyDescent="0.3">
      <c r="A1226" s="49"/>
    </row>
    <row r="1227" spans="1:1" x14ac:dyDescent="0.3">
      <c r="A1227" s="49"/>
    </row>
    <row r="1228" spans="1:1" x14ac:dyDescent="0.3">
      <c r="A1228" s="49"/>
    </row>
    <row r="1229" spans="1:1" x14ac:dyDescent="0.3">
      <c r="A1229" s="49"/>
    </row>
    <row r="1230" spans="1:1" x14ac:dyDescent="0.3">
      <c r="A1230" s="49"/>
    </row>
    <row r="1231" spans="1:1" x14ac:dyDescent="0.3">
      <c r="A1231" s="49"/>
    </row>
    <row r="1232" spans="1:1" x14ac:dyDescent="0.3">
      <c r="A1232" s="49"/>
    </row>
    <row r="1233" spans="1:1" x14ac:dyDescent="0.3">
      <c r="A1233" s="49"/>
    </row>
    <row r="1234" spans="1:1" x14ac:dyDescent="0.3">
      <c r="A1234" s="49"/>
    </row>
    <row r="1235" spans="1:1" x14ac:dyDescent="0.3">
      <c r="A1235" s="49"/>
    </row>
    <row r="1236" spans="1:1" x14ac:dyDescent="0.3">
      <c r="A1236" s="49"/>
    </row>
    <row r="1237" spans="1:1" x14ac:dyDescent="0.3">
      <c r="A1237" s="49"/>
    </row>
    <row r="1238" spans="1:1" x14ac:dyDescent="0.3">
      <c r="A1238" s="49"/>
    </row>
    <row r="1239" spans="1:1" x14ac:dyDescent="0.3">
      <c r="A1239" s="49"/>
    </row>
    <row r="1240" spans="1:1" x14ac:dyDescent="0.3">
      <c r="A1240" s="49"/>
    </row>
    <row r="1241" spans="1:1" x14ac:dyDescent="0.3">
      <c r="A1241" s="49"/>
    </row>
    <row r="1242" spans="1:1" x14ac:dyDescent="0.3">
      <c r="A1242" s="49"/>
    </row>
    <row r="1243" spans="1:1" x14ac:dyDescent="0.3">
      <c r="A1243" s="49"/>
    </row>
    <row r="1244" spans="1:1" x14ac:dyDescent="0.3">
      <c r="A1244" s="49"/>
    </row>
    <row r="1245" spans="1:1" x14ac:dyDescent="0.3">
      <c r="A1245" s="49"/>
    </row>
    <row r="1246" spans="1:1" x14ac:dyDescent="0.3">
      <c r="A1246" s="49"/>
    </row>
    <row r="1247" spans="1:1" x14ac:dyDescent="0.3">
      <c r="A1247" s="49"/>
    </row>
    <row r="1248" spans="1:1" x14ac:dyDescent="0.3">
      <c r="A1248" s="49"/>
    </row>
    <row r="1249" spans="1:1" x14ac:dyDescent="0.3">
      <c r="A1249" s="49"/>
    </row>
    <row r="1250" spans="1:1" x14ac:dyDescent="0.3">
      <c r="A1250" s="49"/>
    </row>
    <row r="1251" spans="1:1" x14ac:dyDescent="0.3">
      <c r="A1251" s="49"/>
    </row>
    <row r="1252" spans="1:1" x14ac:dyDescent="0.3">
      <c r="A1252" s="49"/>
    </row>
    <row r="1253" spans="1:1" x14ac:dyDescent="0.3">
      <c r="A1253" s="49"/>
    </row>
    <row r="1254" spans="1:1" x14ac:dyDescent="0.3">
      <c r="A1254" s="49"/>
    </row>
    <row r="1255" spans="1:1" x14ac:dyDescent="0.3">
      <c r="A1255" s="49"/>
    </row>
    <row r="1256" spans="1:1" x14ac:dyDescent="0.3">
      <c r="A1256" s="49"/>
    </row>
    <row r="1257" spans="1:1" x14ac:dyDescent="0.3">
      <c r="A1257" s="49"/>
    </row>
    <row r="1258" spans="1:1" x14ac:dyDescent="0.3">
      <c r="A1258" s="49"/>
    </row>
    <row r="1259" spans="1:1" x14ac:dyDescent="0.3">
      <c r="A1259" s="49"/>
    </row>
    <row r="1260" spans="1:1" x14ac:dyDescent="0.3">
      <c r="A1260" s="49"/>
    </row>
    <row r="1261" spans="1:1" x14ac:dyDescent="0.3">
      <c r="A1261" s="49"/>
    </row>
    <row r="1262" spans="1:1" x14ac:dyDescent="0.3">
      <c r="A1262" s="49"/>
    </row>
    <row r="1263" spans="1:1" x14ac:dyDescent="0.3">
      <c r="A1263" s="49"/>
    </row>
    <row r="1264" spans="1:1" x14ac:dyDescent="0.3">
      <c r="A1264" s="49"/>
    </row>
    <row r="1265" spans="1:1" x14ac:dyDescent="0.3">
      <c r="A1265" s="49"/>
    </row>
    <row r="1266" spans="1:1" x14ac:dyDescent="0.3">
      <c r="A1266" s="49"/>
    </row>
    <row r="1267" spans="1:1" x14ac:dyDescent="0.3">
      <c r="A1267" s="49"/>
    </row>
    <row r="1268" spans="1:1" x14ac:dyDescent="0.3">
      <c r="A1268" s="49"/>
    </row>
    <row r="1269" spans="1:1" x14ac:dyDescent="0.3">
      <c r="A1269" s="49"/>
    </row>
    <row r="1270" spans="1:1" x14ac:dyDescent="0.3">
      <c r="A1270" s="49"/>
    </row>
    <row r="1271" spans="1:1" x14ac:dyDescent="0.3">
      <c r="A1271" s="49"/>
    </row>
    <row r="1272" spans="1:1" x14ac:dyDescent="0.3">
      <c r="A1272" s="49"/>
    </row>
    <row r="1273" spans="1:1" x14ac:dyDescent="0.3">
      <c r="A1273" s="49"/>
    </row>
    <row r="1274" spans="1:1" x14ac:dyDescent="0.3">
      <c r="A1274" s="49"/>
    </row>
    <row r="1275" spans="1:1" x14ac:dyDescent="0.3">
      <c r="A1275" s="49"/>
    </row>
    <row r="1276" spans="1:1" x14ac:dyDescent="0.3">
      <c r="A1276" s="49"/>
    </row>
    <row r="1277" spans="1:1" x14ac:dyDescent="0.3">
      <c r="A1277" s="49"/>
    </row>
    <row r="1278" spans="1:1" x14ac:dyDescent="0.3">
      <c r="A1278" s="49"/>
    </row>
    <row r="1279" spans="1:1" x14ac:dyDescent="0.3">
      <c r="A1279" s="49"/>
    </row>
    <row r="1280" spans="1:1" x14ac:dyDescent="0.3">
      <c r="A1280" s="49"/>
    </row>
    <row r="1281" spans="1:1" x14ac:dyDescent="0.3">
      <c r="A1281" s="49"/>
    </row>
    <row r="1282" spans="1:1" x14ac:dyDescent="0.3">
      <c r="A1282" s="49"/>
    </row>
    <row r="1283" spans="1:1" x14ac:dyDescent="0.3">
      <c r="A1283" s="49"/>
    </row>
    <row r="1284" spans="1:1" x14ac:dyDescent="0.3">
      <c r="A1284" s="49"/>
    </row>
    <row r="1285" spans="1:1" x14ac:dyDescent="0.3">
      <c r="A1285" s="49"/>
    </row>
    <row r="1286" spans="1:1" x14ac:dyDescent="0.3">
      <c r="A1286" s="49"/>
    </row>
    <row r="1287" spans="1:1" x14ac:dyDescent="0.3">
      <c r="A1287" s="49"/>
    </row>
    <row r="1288" spans="1:1" x14ac:dyDescent="0.3">
      <c r="A1288" s="49"/>
    </row>
    <row r="1289" spans="1:1" x14ac:dyDescent="0.3">
      <c r="A1289" s="49"/>
    </row>
    <row r="1290" spans="1:1" x14ac:dyDescent="0.3">
      <c r="A1290" s="49"/>
    </row>
    <row r="1291" spans="1:1" x14ac:dyDescent="0.3">
      <c r="A1291" s="49"/>
    </row>
    <row r="1292" spans="1:1" x14ac:dyDescent="0.3">
      <c r="A1292" s="49"/>
    </row>
    <row r="1293" spans="1:1" x14ac:dyDescent="0.3">
      <c r="A1293" s="49"/>
    </row>
    <row r="1294" spans="1:1" x14ac:dyDescent="0.3">
      <c r="A1294" s="49"/>
    </row>
    <row r="1295" spans="1:1" x14ac:dyDescent="0.3">
      <c r="A1295" s="49"/>
    </row>
    <row r="1296" spans="1:1" x14ac:dyDescent="0.3">
      <c r="A1296" s="49"/>
    </row>
    <row r="1297" spans="1:1" x14ac:dyDescent="0.3">
      <c r="A1297" s="49"/>
    </row>
    <row r="1298" spans="1:1" x14ac:dyDescent="0.3">
      <c r="A1298" s="49"/>
    </row>
    <row r="1299" spans="1:1" x14ac:dyDescent="0.3">
      <c r="A1299" s="49"/>
    </row>
    <row r="1300" spans="1:1" x14ac:dyDescent="0.3">
      <c r="A1300" s="49"/>
    </row>
    <row r="1301" spans="1:1" x14ac:dyDescent="0.3">
      <c r="A1301" s="49"/>
    </row>
    <row r="1302" spans="1:1" x14ac:dyDescent="0.3">
      <c r="A1302" s="49"/>
    </row>
    <row r="1303" spans="1:1" x14ac:dyDescent="0.3">
      <c r="A1303" s="49"/>
    </row>
    <row r="1304" spans="1:1" x14ac:dyDescent="0.3">
      <c r="A1304" s="49"/>
    </row>
    <row r="1305" spans="1:1" x14ac:dyDescent="0.3">
      <c r="A1305" s="49"/>
    </row>
    <row r="1306" spans="1:1" x14ac:dyDescent="0.3">
      <c r="A1306" s="49"/>
    </row>
    <row r="1307" spans="1:1" x14ac:dyDescent="0.3">
      <c r="A1307" s="49"/>
    </row>
    <row r="1308" spans="1:1" x14ac:dyDescent="0.3">
      <c r="A1308" s="49"/>
    </row>
    <row r="1309" spans="1:1" x14ac:dyDescent="0.3">
      <c r="A1309" s="49"/>
    </row>
    <row r="1310" spans="1:1" x14ac:dyDescent="0.3">
      <c r="A1310" s="49"/>
    </row>
    <row r="1311" spans="1:1" x14ac:dyDescent="0.3">
      <c r="A1311" s="49"/>
    </row>
    <row r="1312" spans="1:1" x14ac:dyDescent="0.3">
      <c r="A1312" s="49"/>
    </row>
    <row r="1313" spans="1:1" x14ac:dyDescent="0.3">
      <c r="A1313" s="49"/>
    </row>
    <row r="1314" spans="1:1" x14ac:dyDescent="0.3">
      <c r="A1314" s="49"/>
    </row>
    <row r="1315" spans="1:1" x14ac:dyDescent="0.3">
      <c r="A1315" s="49"/>
    </row>
    <row r="1316" spans="1:1" x14ac:dyDescent="0.3">
      <c r="A1316" s="49"/>
    </row>
    <row r="1317" spans="1:1" x14ac:dyDescent="0.3">
      <c r="A1317" s="49"/>
    </row>
    <row r="1318" spans="1:1" x14ac:dyDescent="0.3">
      <c r="A1318" s="49"/>
    </row>
    <row r="1319" spans="1:1" x14ac:dyDescent="0.3">
      <c r="A1319" s="49"/>
    </row>
    <row r="1320" spans="1:1" x14ac:dyDescent="0.3">
      <c r="A1320" s="49"/>
    </row>
    <row r="1321" spans="1:1" x14ac:dyDescent="0.3">
      <c r="A1321" s="49"/>
    </row>
    <row r="1322" spans="1:1" x14ac:dyDescent="0.3">
      <c r="A1322" s="49"/>
    </row>
    <row r="1323" spans="1:1" x14ac:dyDescent="0.3">
      <c r="A1323" s="49"/>
    </row>
    <row r="1324" spans="1:1" x14ac:dyDescent="0.3">
      <c r="A1324" s="49"/>
    </row>
    <row r="1325" spans="1:1" x14ac:dyDescent="0.3">
      <c r="A1325" s="49"/>
    </row>
    <row r="1326" spans="1:1" x14ac:dyDescent="0.3">
      <c r="A1326" s="49"/>
    </row>
    <row r="1327" spans="1:1" x14ac:dyDescent="0.3">
      <c r="A1327" s="49"/>
    </row>
    <row r="1328" spans="1:1" x14ac:dyDescent="0.3">
      <c r="A1328" s="49"/>
    </row>
    <row r="1329" spans="1:1" x14ac:dyDescent="0.3">
      <c r="A1329" s="49"/>
    </row>
    <row r="1330" spans="1:1" x14ac:dyDescent="0.3">
      <c r="A1330" s="49"/>
    </row>
    <row r="1331" spans="1:1" x14ac:dyDescent="0.3">
      <c r="A1331" s="49"/>
    </row>
    <row r="1332" spans="1:1" x14ac:dyDescent="0.3">
      <c r="A1332" s="49"/>
    </row>
    <row r="1333" spans="1:1" x14ac:dyDescent="0.3">
      <c r="A1333" s="49"/>
    </row>
    <row r="1334" spans="1:1" x14ac:dyDescent="0.3">
      <c r="A1334" s="49"/>
    </row>
    <row r="1335" spans="1:1" x14ac:dyDescent="0.3">
      <c r="A1335" s="49"/>
    </row>
    <row r="1336" spans="1:1" x14ac:dyDescent="0.3">
      <c r="A1336" s="49"/>
    </row>
    <row r="1337" spans="1:1" x14ac:dyDescent="0.3">
      <c r="A1337" s="49"/>
    </row>
    <row r="1338" spans="1:1" x14ac:dyDescent="0.3">
      <c r="A1338" s="49"/>
    </row>
    <row r="1339" spans="1:1" x14ac:dyDescent="0.3">
      <c r="A1339" s="49"/>
    </row>
    <row r="1340" spans="1:1" x14ac:dyDescent="0.3">
      <c r="A1340" s="49"/>
    </row>
    <row r="1341" spans="1:1" x14ac:dyDescent="0.3">
      <c r="A1341" s="49"/>
    </row>
    <row r="1342" spans="1:1" x14ac:dyDescent="0.3">
      <c r="A1342" s="49"/>
    </row>
    <row r="1343" spans="1:1" x14ac:dyDescent="0.3">
      <c r="A1343" s="49"/>
    </row>
    <row r="1344" spans="1:1" x14ac:dyDescent="0.3">
      <c r="A1344" s="49"/>
    </row>
    <row r="1345" spans="1:1" x14ac:dyDescent="0.3">
      <c r="A1345" s="49"/>
    </row>
    <row r="1346" spans="1:1" x14ac:dyDescent="0.3">
      <c r="A1346" s="49"/>
    </row>
    <row r="1347" spans="1:1" x14ac:dyDescent="0.3">
      <c r="A1347" s="49"/>
    </row>
    <row r="1348" spans="1:1" x14ac:dyDescent="0.3">
      <c r="A1348" s="49"/>
    </row>
    <row r="1349" spans="1:1" x14ac:dyDescent="0.3">
      <c r="A1349" s="49"/>
    </row>
    <row r="1350" spans="1:1" x14ac:dyDescent="0.3">
      <c r="A1350" s="49"/>
    </row>
    <row r="1351" spans="1:1" x14ac:dyDescent="0.3">
      <c r="A1351" s="49"/>
    </row>
    <row r="1352" spans="1:1" x14ac:dyDescent="0.3">
      <c r="A1352" s="49"/>
    </row>
    <row r="1353" spans="1:1" x14ac:dyDescent="0.3">
      <c r="A1353" s="49"/>
    </row>
    <row r="1354" spans="1:1" x14ac:dyDescent="0.3">
      <c r="A1354" s="49"/>
    </row>
    <row r="1355" spans="1:1" x14ac:dyDescent="0.3">
      <c r="A1355" s="49"/>
    </row>
    <row r="1356" spans="1:1" x14ac:dyDescent="0.3">
      <c r="A1356" s="49"/>
    </row>
    <row r="1357" spans="1:1" x14ac:dyDescent="0.3">
      <c r="A1357" s="49"/>
    </row>
    <row r="1358" spans="1:1" x14ac:dyDescent="0.3">
      <c r="A1358" s="49"/>
    </row>
    <row r="1359" spans="1:1" x14ac:dyDescent="0.3">
      <c r="A1359" s="49"/>
    </row>
    <row r="1360" spans="1:1" x14ac:dyDescent="0.3">
      <c r="A1360" s="49"/>
    </row>
    <row r="1361" spans="1:1" x14ac:dyDescent="0.3">
      <c r="A1361" s="49"/>
    </row>
    <row r="1362" spans="1:1" x14ac:dyDescent="0.3">
      <c r="A1362" s="49"/>
    </row>
    <row r="1363" spans="1:1" x14ac:dyDescent="0.3">
      <c r="A1363" s="49"/>
    </row>
    <row r="1364" spans="1:1" x14ac:dyDescent="0.3">
      <c r="A1364" s="49"/>
    </row>
    <row r="1365" spans="1:1" x14ac:dyDescent="0.3">
      <c r="A1365" s="49"/>
    </row>
    <row r="1366" spans="1:1" x14ac:dyDescent="0.3">
      <c r="A1366" s="49"/>
    </row>
    <row r="1367" spans="1:1" x14ac:dyDescent="0.3">
      <c r="A1367" s="49"/>
    </row>
    <row r="1368" spans="1:1" x14ac:dyDescent="0.3">
      <c r="A1368" s="49"/>
    </row>
    <row r="1369" spans="1:1" x14ac:dyDescent="0.3">
      <c r="A1369" s="49"/>
    </row>
    <row r="1370" spans="1:1" x14ac:dyDescent="0.3">
      <c r="A1370" s="49"/>
    </row>
    <row r="1371" spans="1:1" x14ac:dyDescent="0.3">
      <c r="A1371" s="49"/>
    </row>
    <row r="1372" spans="1:1" x14ac:dyDescent="0.3">
      <c r="A1372" s="49"/>
    </row>
    <row r="1373" spans="1:1" x14ac:dyDescent="0.3">
      <c r="A1373" s="49"/>
    </row>
    <row r="1374" spans="1:1" x14ac:dyDescent="0.3">
      <c r="A1374" s="49"/>
    </row>
    <row r="1375" spans="1:1" x14ac:dyDescent="0.3">
      <c r="A1375" s="49"/>
    </row>
    <row r="1376" spans="1:1" x14ac:dyDescent="0.3">
      <c r="A1376" s="49"/>
    </row>
    <row r="1377" spans="1:1" x14ac:dyDescent="0.3">
      <c r="A1377" s="49"/>
    </row>
    <row r="1378" spans="1:1" x14ac:dyDescent="0.3">
      <c r="A1378" s="49"/>
    </row>
    <row r="1379" spans="1:1" x14ac:dyDescent="0.3">
      <c r="A1379" s="49"/>
    </row>
    <row r="1380" spans="1:1" x14ac:dyDescent="0.3">
      <c r="A1380" s="49"/>
    </row>
    <row r="1381" spans="1:1" x14ac:dyDescent="0.3">
      <c r="A1381" s="49"/>
    </row>
    <row r="1382" spans="1:1" x14ac:dyDescent="0.3">
      <c r="A1382" s="49"/>
    </row>
    <row r="1383" spans="1:1" x14ac:dyDescent="0.3">
      <c r="A1383" s="49"/>
    </row>
    <row r="1384" spans="1:1" x14ac:dyDescent="0.3">
      <c r="A1384" s="49"/>
    </row>
    <row r="1385" spans="1:1" x14ac:dyDescent="0.3">
      <c r="A1385" s="49"/>
    </row>
    <row r="1386" spans="1:1" x14ac:dyDescent="0.3">
      <c r="A1386" s="49"/>
    </row>
    <row r="1387" spans="1:1" x14ac:dyDescent="0.3">
      <c r="A1387" s="49"/>
    </row>
    <row r="1388" spans="1:1" x14ac:dyDescent="0.3">
      <c r="A1388" s="49"/>
    </row>
    <row r="1389" spans="1:1" x14ac:dyDescent="0.3">
      <c r="A1389" s="49"/>
    </row>
    <row r="1390" spans="1:1" x14ac:dyDescent="0.3">
      <c r="A1390" s="49"/>
    </row>
    <row r="1391" spans="1:1" x14ac:dyDescent="0.3">
      <c r="A1391" s="49"/>
    </row>
    <row r="1392" spans="1:1" x14ac:dyDescent="0.3">
      <c r="A1392" s="49"/>
    </row>
    <row r="1393" spans="1:1" x14ac:dyDescent="0.3">
      <c r="A1393" s="49"/>
    </row>
    <row r="1394" spans="1:1" x14ac:dyDescent="0.3">
      <c r="A1394" s="49"/>
    </row>
    <row r="1395" spans="1:1" x14ac:dyDescent="0.3">
      <c r="A1395" s="49"/>
    </row>
    <row r="1396" spans="1:1" x14ac:dyDescent="0.3">
      <c r="A1396" s="49"/>
    </row>
    <row r="1397" spans="1:1" x14ac:dyDescent="0.3">
      <c r="A1397" s="49"/>
    </row>
    <row r="1398" spans="1:1" x14ac:dyDescent="0.3">
      <c r="A1398" s="49"/>
    </row>
    <row r="1399" spans="1:1" x14ac:dyDescent="0.3">
      <c r="A1399" s="49"/>
    </row>
    <row r="1400" spans="1:1" x14ac:dyDescent="0.3">
      <c r="A1400" s="49"/>
    </row>
    <row r="1401" spans="1:1" x14ac:dyDescent="0.3">
      <c r="A1401" s="49"/>
    </row>
    <row r="1402" spans="1:1" x14ac:dyDescent="0.3">
      <c r="A1402" s="49"/>
    </row>
    <row r="1403" spans="1:1" x14ac:dyDescent="0.3">
      <c r="A1403" s="49"/>
    </row>
    <row r="1404" spans="1:1" x14ac:dyDescent="0.3">
      <c r="A1404" s="49"/>
    </row>
    <row r="1405" spans="1:1" x14ac:dyDescent="0.3">
      <c r="A1405" s="49"/>
    </row>
    <row r="1406" spans="1:1" x14ac:dyDescent="0.3">
      <c r="A1406" s="49"/>
    </row>
    <row r="1407" spans="1:1" x14ac:dyDescent="0.3">
      <c r="A1407" s="49"/>
    </row>
    <row r="1408" spans="1:1" x14ac:dyDescent="0.3">
      <c r="A1408" s="49"/>
    </row>
    <row r="1409" spans="1:1" x14ac:dyDescent="0.3">
      <c r="A1409" s="49"/>
    </row>
    <row r="1410" spans="1:1" x14ac:dyDescent="0.3">
      <c r="A1410" s="49"/>
    </row>
    <row r="1411" spans="1:1" x14ac:dyDescent="0.3">
      <c r="A1411" s="49"/>
    </row>
    <row r="1412" spans="1:1" x14ac:dyDescent="0.3">
      <c r="A1412" s="49"/>
    </row>
    <row r="1413" spans="1:1" x14ac:dyDescent="0.3">
      <c r="A1413" s="49"/>
    </row>
    <row r="1414" spans="1:1" x14ac:dyDescent="0.3">
      <c r="A1414" s="49"/>
    </row>
    <row r="1415" spans="1:1" x14ac:dyDescent="0.3">
      <c r="A1415" s="49"/>
    </row>
    <row r="1416" spans="1:1" x14ac:dyDescent="0.3">
      <c r="A1416" s="49"/>
    </row>
    <row r="1417" spans="1:1" x14ac:dyDescent="0.3">
      <c r="A1417" s="49"/>
    </row>
    <row r="1418" spans="1:1" x14ac:dyDescent="0.3">
      <c r="A1418" s="49"/>
    </row>
    <row r="1419" spans="1:1" x14ac:dyDescent="0.3">
      <c r="A1419" s="49"/>
    </row>
    <row r="1420" spans="1:1" x14ac:dyDescent="0.3">
      <c r="A1420" s="49"/>
    </row>
    <row r="1421" spans="1:1" x14ac:dyDescent="0.3">
      <c r="A1421" s="49"/>
    </row>
    <row r="1422" spans="1:1" x14ac:dyDescent="0.3">
      <c r="A1422" s="49"/>
    </row>
    <row r="1423" spans="1:1" x14ac:dyDescent="0.3">
      <c r="A1423" s="49"/>
    </row>
    <row r="1424" spans="1:1" x14ac:dyDescent="0.3">
      <c r="A1424" s="49"/>
    </row>
    <row r="1425" spans="1:1" x14ac:dyDescent="0.3">
      <c r="A1425" s="49"/>
    </row>
    <row r="1426" spans="1:1" x14ac:dyDescent="0.3">
      <c r="A1426" s="49"/>
    </row>
    <row r="1427" spans="1:1" x14ac:dyDescent="0.3">
      <c r="A1427" s="49"/>
    </row>
    <row r="1428" spans="1:1" x14ac:dyDescent="0.3">
      <c r="A1428" s="49"/>
    </row>
    <row r="1429" spans="1:1" x14ac:dyDescent="0.3">
      <c r="A1429" s="49"/>
    </row>
    <row r="1430" spans="1:1" x14ac:dyDescent="0.3">
      <c r="A1430" s="49"/>
    </row>
    <row r="1431" spans="1:1" x14ac:dyDescent="0.3">
      <c r="A1431" s="49"/>
    </row>
    <row r="1432" spans="1:1" x14ac:dyDescent="0.3">
      <c r="A1432" s="49"/>
    </row>
    <row r="1433" spans="1:1" x14ac:dyDescent="0.3">
      <c r="A1433" s="49"/>
    </row>
    <row r="1434" spans="1:1" x14ac:dyDescent="0.3">
      <c r="A1434" s="49"/>
    </row>
    <row r="1435" spans="1:1" x14ac:dyDescent="0.3">
      <c r="A1435" s="49"/>
    </row>
    <row r="1436" spans="1:1" x14ac:dyDescent="0.3">
      <c r="A1436" s="49"/>
    </row>
    <row r="1437" spans="1:1" x14ac:dyDescent="0.3">
      <c r="A1437" s="49"/>
    </row>
    <row r="1438" spans="1:1" x14ac:dyDescent="0.3">
      <c r="A1438" s="49"/>
    </row>
    <row r="1439" spans="1:1" x14ac:dyDescent="0.3">
      <c r="A1439" s="49"/>
    </row>
    <row r="1440" spans="1:1" x14ac:dyDescent="0.3">
      <c r="A1440" s="49"/>
    </row>
    <row r="1441" spans="1:1" x14ac:dyDescent="0.3">
      <c r="A1441" s="49"/>
    </row>
    <row r="1442" spans="1:1" x14ac:dyDescent="0.3">
      <c r="A1442" s="49"/>
    </row>
    <row r="1443" spans="1:1" x14ac:dyDescent="0.3">
      <c r="A1443" s="49"/>
    </row>
    <row r="1444" spans="1:1" x14ac:dyDescent="0.3">
      <c r="A1444" s="49"/>
    </row>
    <row r="1445" spans="1:1" x14ac:dyDescent="0.3">
      <c r="A1445" s="49"/>
    </row>
    <row r="1446" spans="1:1" x14ac:dyDescent="0.3">
      <c r="A1446" s="49"/>
    </row>
    <row r="1447" spans="1:1" x14ac:dyDescent="0.3">
      <c r="A1447" s="49"/>
    </row>
    <row r="1448" spans="1:1" x14ac:dyDescent="0.3">
      <c r="A1448" s="49"/>
    </row>
    <row r="1449" spans="1:1" x14ac:dyDescent="0.3">
      <c r="A1449" s="49"/>
    </row>
    <row r="1450" spans="1:1" x14ac:dyDescent="0.3">
      <c r="A1450" s="49"/>
    </row>
    <row r="1451" spans="1:1" x14ac:dyDescent="0.3">
      <c r="A1451" s="49"/>
    </row>
    <row r="1452" spans="1:1" x14ac:dyDescent="0.3">
      <c r="A1452" s="49"/>
    </row>
    <row r="1453" spans="1:1" x14ac:dyDescent="0.3">
      <c r="A1453" s="49"/>
    </row>
    <row r="1454" spans="1:1" x14ac:dyDescent="0.3">
      <c r="A1454" s="49"/>
    </row>
    <row r="1455" spans="1:1" x14ac:dyDescent="0.3">
      <c r="A1455" s="49"/>
    </row>
    <row r="1456" spans="1:1" x14ac:dyDescent="0.3">
      <c r="A1456" s="49"/>
    </row>
    <row r="1457" spans="1:1" x14ac:dyDescent="0.3">
      <c r="A1457" s="49"/>
    </row>
    <row r="1458" spans="1:1" x14ac:dyDescent="0.3">
      <c r="A1458" s="49"/>
    </row>
    <row r="1459" spans="1:1" x14ac:dyDescent="0.3">
      <c r="A1459" s="49"/>
    </row>
    <row r="1460" spans="1:1" x14ac:dyDescent="0.3">
      <c r="A1460" s="49"/>
    </row>
    <row r="1461" spans="1:1" x14ac:dyDescent="0.3">
      <c r="A1461" s="49"/>
    </row>
    <row r="1462" spans="1:1" x14ac:dyDescent="0.3">
      <c r="A1462" s="49"/>
    </row>
    <row r="1463" spans="1:1" x14ac:dyDescent="0.3">
      <c r="A1463" s="49"/>
    </row>
    <row r="1464" spans="1:1" x14ac:dyDescent="0.3">
      <c r="A1464" s="49"/>
    </row>
    <row r="1465" spans="1:1" x14ac:dyDescent="0.3">
      <c r="A1465" s="49"/>
    </row>
    <row r="1466" spans="1:1" x14ac:dyDescent="0.3">
      <c r="A1466" s="49"/>
    </row>
    <row r="1467" spans="1:1" x14ac:dyDescent="0.3">
      <c r="A1467" s="49"/>
    </row>
    <row r="1468" spans="1:1" x14ac:dyDescent="0.3">
      <c r="A1468" s="49"/>
    </row>
    <row r="1469" spans="1:1" x14ac:dyDescent="0.3">
      <c r="A1469" s="49"/>
    </row>
    <row r="1470" spans="1:1" x14ac:dyDescent="0.3">
      <c r="A1470" s="49"/>
    </row>
    <row r="1471" spans="1:1" x14ac:dyDescent="0.3">
      <c r="A1471" s="49"/>
    </row>
    <row r="1472" spans="1:1" x14ac:dyDescent="0.3">
      <c r="A1472" s="49"/>
    </row>
    <row r="1473" spans="1:1" x14ac:dyDescent="0.3">
      <c r="A1473" s="49"/>
    </row>
    <row r="1474" spans="1:1" x14ac:dyDescent="0.3">
      <c r="A1474" s="49"/>
    </row>
    <row r="1475" spans="1:1" x14ac:dyDescent="0.3">
      <c r="A1475" s="49"/>
    </row>
    <row r="1476" spans="1:1" x14ac:dyDescent="0.3">
      <c r="A1476" s="49"/>
    </row>
    <row r="1477" spans="1:1" x14ac:dyDescent="0.3">
      <c r="A1477" s="49"/>
    </row>
    <row r="1478" spans="1:1" x14ac:dyDescent="0.3">
      <c r="A1478" s="49"/>
    </row>
    <row r="1479" spans="1:1" x14ac:dyDescent="0.3">
      <c r="A1479" s="49"/>
    </row>
    <row r="1480" spans="1:1" x14ac:dyDescent="0.3">
      <c r="A1480" s="49"/>
    </row>
    <row r="1481" spans="1:1" x14ac:dyDescent="0.3">
      <c r="A1481" s="49"/>
    </row>
    <row r="1482" spans="1:1" x14ac:dyDescent="0.3">
      <c r="A1482" s="49"/>
    </row>
    <row r="1483" spans="1:1" x14ac:dyDescent="0.3">
      <c r="A1483" s="49"/>
    </row>
    <row r="1484" spans="1:1" x14ac:dyDescent="0.3">
      <c r="A1484" s="49"/>
    </row>
    <row r="1485" spans="1:1" x14ac:dyDescent="0.3">
      <c r="A1485" s="49"/>
    </row>
    <row r="1486" spans="1:1" x14ac:dyDescent="0.3">
      <c r="A1486" s="49"/>
    </row>
    <row r="1487" spans="1:1" x14ac:dyDescent="0.3">
      <c r="A1487" s="49"/>
    </row>
    <row r="1488" spans="1:1" x14ac:dyDescent="0.3">
      <c r="A1488" s="49"/>
    </row>
    <row r="1489" spans="1:1" x14ac:dyDescent="0.3">
      <c r="A1489" s="49"/>
    </row>
    <row r="1490" spans="1:1" x14ac:dyDescent="0.3">
      <c r="A1490" s="49"/>
    </row>
    <row r="1491" spans="1:1" x14ac:dyDescent="0.3">
      <c r="A1491" s="49"/>
    </row>
    <row r="1492" spans="1:1" x14ac:dyDescent="0.3">
      <c r="A1492" s="49"/>
    </row>
    <row r="1493" spans="1:1" x14ac:dyDescent="0.3">
      <c r="A1493" s="49"/>
    </row>
    <row r="1494" spans="1:1" x14ac:dyDescent="0.3">
      <c r="A1494" s="49"/>
    </row>
    <row r="1495" spans="1:1" x14ac:dyDescent="0.3">
      <c r="A1495" s="49"/>
    </row>
    <row r="1496" spans="1:1" x14ac:dyDescent="0.3">
      <c r="A1496" s="49"/>
    </row>
    <row r="1497" spans="1:1" x14ac:dyDescent="0.3">
      <c r="A1497" s="49"/>
    </row>
    <row r="1498" spans="1:1" x14ac:dyDescent="0.3">
      <c r="A1498" s="49"/>
    </row>
    <row r="1499" spans="1:1" x14ac:dyDescent="0.3">
      <c r="A1499" s="49"/>
    </row>
    <row r="1500" spans="1:1" x14ac:dyDescent="0.3">
      <c r="A1500" s="49"/>
    </row>
    <row r="1501" spans="1:1" x14ac:dyDescent="0.3">
      <c r="A1501" s="49"/>
    </row>
    <row r="1502" spans="1:1" x14ac:dyDescent="0.3">
      <c r="A1502" s="49"/>
    </row>
    <row r="1503" spans="1:1" x14ac:dyDescent="0.3">
      <c r="A1503" s="49"/>
    </row>
    <row r="1504" spans="1:1" x14ac:dyDescent="0.3">
      <c r="A1504" s="49"/>
    </row>
    <row r="1505" spans="1:1" x14ac:dyDescent="0.3">
      <c r="A1505" s="49"/>
    </row>
    <row r="1506" spans="1:1" x14ac:dyDescent="0.3">
      <c r="A1506" s="49"/>
    </row>
    <row r="1507" spans="1:1" x14ac:dyDescent="0.3">
      <c r="A1507" s="49"/>
    </row>
    <row r="1508" spans="1:1" x14ac:dyDescent="0.3">
      <c r="A1508" s="49"/>
    </row>
    <row r="1509" spans="1:1" x14ac:dyDescent="0.3">
      <c r="A1509" s="49"/>
    </row>
    <row r="1510" spans="1:1" x14ac:dyDescent="0.3">
      <c r="A1510" s="49"/>
    </row>
    <row r="1511" spans="1:1" x14ac:dyDescent="0.3">
      <c r="A1511" s="49"/>
    </row>
    <row r="1512" spans="1:1" x14ac:dyDescent="0.3">
      <c r="A1512" s="49"/>
    </row>
    <row r="1513" spans="1:1" x14ac:dyDescent="0.3">
      <c r="A1513" s="49"/>
    </row>
    <row r="1514" spans="1:1" x14ac:dyDescent="0.3">
      <c r="A1514" s="49"/>
    </row>
    <row r="1515" spans="1:1" x14ac:dyDescent="0.3">
      <c r="A1515" s="49"/>
    </row>
    <row r="1516" spans="1:1" x14ac:dyDescent="0.3">
      <c r="A1516" s="49"/>
    </row>
    <row r="1517" spans="1:1" x14ac:dyDescent="0.3">
      <c r="A1517" s="49"/>
    </row>
    <row r="1518" spans="1:1" x14ac:dyDescent="0.3">
      <c r="A1518" s="49"/>
    </row>
    <row r="1519" spans="1:1" x14ac:dyDescent="0.3">
      <c r="A1519" s="49"/>
    </row>
    <row r="1520" spans="1:1" x14ac:dyDescent="0.3">
      <c r="A1520" s="49"/>
    </row>
    <row r="1521" spans="1:1" x14ac:dyDescent="0.3">
      <c r="A1521" s="49"/>
    </row>
    <row r="1522" spans="1:1" x14ac:dyDescent="0.3">
      <c r="A1522" s="49"/>
    </row>
    <row r="1523" spans="1:1" x14ac:dyDescent="0.3">
      <c r="A1523" s="49"/>
    </row>
    <row r="1524" spans="1:1" x14ac:dyDescent="0.3">
      <c r="A1524" s="49"/>
    </row>
    <row r="1525" spans="1:1" x14ac:dyDescent="0.3">
      <c r="A1525" s="49"/>
    </row>
    <row r="1526" spans="1:1" x14ac:dyDescent="0.3">
      <c r="A1526" s="49"/>
    </row>
    <row r="1527" spans="1:1" x14ac:dyDescent="0.3">
      <c r="A1527" s="49"/>
    </row>
    <row r="1528" spans="1:1" x14ac:dyDescent="0.3">
      <c r="A1528" s="49"/>
    </row>
    <row r="1529" spans="1:1" x14ac:dyDescent="0.3">
      <c r="A1529" s="49"/>
    </row>
    <row r="1530" spans="1:1" x14ac:dyDescent="0.3">
      <c r="A1530" s="49"/>
    </row>
    <row r="1531" spans="1:1" x14ac:dyDescent="0.3">
      <c r="A1531" s="49"/>
    </row>
    <row r="1532" spans="1:1" x14ac:dyDescent="0.3">
      <c r="A1532" s="49"/>
    </row>
    <row r="1533" spans="1:1" x14ac:dyDescent="0.3">
      <c r="A1533" s="49"/>
    </row>
    <row r="1534" spans="1:1" x14ac:dyDescent="0.3">
      <c r="A1534" s="49"/>
    </row>
    <row r="1535" spans="1:1" x14ac:dyDescent="0.3">
      <c r="A1535" s="49"/>
    </row>
    <row r="1536" spans="1:1" x14ac:dyDescent="0.3">
      <c r="A1536" s="49"/>
    </row>
    <row r="1537" spans="1:1" x14ac:dyDescent="0.3">
      <c r="A1537" s="49"/>
    </row>
    <row r="1538" spans="1:1" x14ac:dyDescent="0.3">
      <c r="A1538" s="49"/>
    </row>
    <row r="1539" spans="1:1" x14ac:dyDescent="0.3">
      <c r="A1539" s="49"/>
    </row>
    <row r="1540" spans="1:1" x14ac:dyDescent="0.3">
      <c r="A1540" s="49"/>
    </row>
    <row r="1541" spans="1:1" x14ac:dyDescent="0.3">
      <c r="A1541" s="49"/>
    </row>
    <row r="1542" spans="1:1" x14ac:dyDescent="0.3">
      <c r="A1542" s="49"/>
    </row>
    <row r="1543" spans="1:1" x14ac:dyDescent="0.3">
      <c r="A1543" s="49"/>
    </row>
    <row r="1544" spans="1:1" x14ac:dyDescent="0.3">
      <c r="A1544" s="49"/>
    </row>
    <row r="1545" spans="1:1" x14ac:dyDescent="0.3">
      <c r="A1545" s="49"/>
    </row>
    <row r="1546" spans="1:1" x14ac:dyDescent="0.3">
      <c r="A1546" s="49"/>
    </row>
    <row r="1547" spans="1:1" x14ac:dyDescent="0.3">
      <c r="A1547" s="49"/>
    </row>
    <row r="1548" spans="1:1" x14ac:dyDescent="0.3">
      <c r="A1548" s="49"/>
    </row>
    <row r="1549" spans="1:1" x14ac:dyDescent="0.3">
      <c r="A1549" s="49"/>
    </row>
    <row r="1550" spans="1:1" x14ac:dyDescent="0.3">
      <c r="A1550" s="49"/>
    </row>
    <row r="1551" spans="1:1" x14ac:dyDescent="0.3">
      <c r="A1551" s="49"/>
    </row>
    <row r="1552" spans="1:1" x14ac:dyDescent="0.3">
      <c r="A1552" s="49"/>
    </row>
    <row r="1553" spans="1:1" x14ac:dyDescent="0.3">
      <c r="A1553" s="49"/>
    </row>
    <row r="1554" spans="1:1" x14ac:dyDescent="0.3">
      <c r="A1554" s="49"/>
    </row>
    <row r="1555" spans="1:1" x14ac:dyDescent="0.3">
      <c r="A1555" s="49"/>
    </row>
    <row r="1556" spans="1:1" x14ac:dyDescent="0.3">
      <c r="A1556" s="49"/>
    </row>
    <row r="1557" spans="1:1" x14ac:dyDescent="0.3">
      <c r="A1557" s="49"/>
    </row>
    <row r="1558" spans="1:1" x14ac:dyDescent="0.3">
      <c r="A1558" s="49"/>
    </row>
    <row r="1559" spans="1:1" x14ac:dyDescent="0.3">
      <c r="A1559" s="49"/>
    </row>
    <row r="1560" spans="1:1" x14ac:dyDescent="0.3">
      <c r="A1560" s="49"/>
    </row>
    <row r="1561" spans="1:1" x14ac:dyDescent="0.3">
      <c r="A1561" s="49"/>
    </row>
    <row r="1562" spans="1:1" x14ac:dyDescent="0.3">
      <c r="A1562" s="49"/>
    </row>
    <row r="1563" spans="1:1" x14ac:dyDescent="0.3">
      <c r="A1563" s="49"/>
    </row>
    <row r="1564" spans="1:1" x14ac:dyDescent="0.3">
      <c r="A1564" s="49"/>
    </row>
    <row r="1565" spans="1:1" x14ac:dyDescent="0.3">
      <c r="A1565" s="49"/>
    </row>
    <row r="1566" spans="1:1" x14ac:dyDescent="0.3">
      <c r="A1566" s="49"/>
    </row>
    <row r="1567" spans="1:1" x14ac:dyDescent="0.3">
      <c r="A1567" s="49"/>
    </row>
    <row r="1568" spans="1:1" x14ac:dyDescent="0.3">
      <c r="A1568" s="49"/>
    </row>
    <row r="1569" spans="1:1" x14ac:dyDescent="0.3">
      <c r="A1569" s="49"/>
    </row>
    <row r="1570" spans="1:1" x14ac:dyDescent="0.3">
      <c r="A1570" s="49"/>
    </row>
    <row r="1571" spans="1:1" x14ac:dyDescent="0.3">
      <c r="A1571" s="49"/>
    </row>
    <row r="1572" spans="1:1" x14ac:dyDescent="0.3">
      <c r="A1572" s="49"/>
    </row>
    <row r="1573" spans="1:1" x14ac:dyDescent="0.3">
      <c r="A1573" s="49"/>
    </row>
    <row r="1574" spans="1:1" x14ac:dyDescent="0.3">
      <c r="A1574" s="49"/>
    </row>
    <row r="1575" spans="1:1" x14ac:dyDescent="0.3">
      <c r="A1575" s="49"/>
    </row>
    <row r="1576" spans="1:1" x14ac:dyDescent="0.3">
      <c r="A1576" s="49"/>
    </row>
    <row r="1577" spans="1:1" x14ac:dyDescent="0.3">
      <c r="A1577" s="49"/>
    </row>
    <row r="1578" spans="1:1" x14ac:dyDescent="0.3">
      <c r="A1578" s="49"/>
    </row>
    <row r="1579" spans="1:1" x14ac:dyDescent="0.3">
      <c r="A1579" s="49"/>
    </row>
    <row r="1580" spans="1:1" x14ac:dyDescent="0.3">
      <c r="A1580" s="49"/>
    </row>
    <row r="1581" spans="1:1" x14ac:dyDescent="0.3">
      <c r="A1581" s="49"/>
    </row>
    <row r="1582" spans="1:1" x14ac:dyDescent="0.3">
      <c r="A1582" s="49"/>
    </row>
    <row r="1583" spans="1:1" x14ac:dyDescent="0.3">
      <c r="A1583" s="49"/>
    </row>
    <row r="1584" spans="1:1" x14ac:dyDescent="0.3">
      <c r="A1584" s="49"/>
    </row>
    <row r="1585" spans="1:1" x14ac:dyDescent="0.3">
      <c r="A1585" s="49"/>
    </row>
    <row r="1586" spans="1:1" x14ac:dyDescent="0.3">
      <c r="A1586" s="49"/>
    </row>
    <row r="1587" spans="1:1" x14ac:dyDescent="0.3">
      <c r="A1587" s="49"/>
    </row>
    <row r="1588" spans="1:1" x14ac:dyDescent="0.3">
      <c r="A1588" s="49"/>
    </row>
    <row r="1589" spans="1:1" x14ac:dyDescent="0.3">
      <c r="A1589" s="49"/>
    </row>
    <row r="1590" spans="1:1" x14ac:dyDescent="0.3">
      <c r="A1590" s="49"/>
    </row>
    <row r="1591" spans="1:1" x14ac:dyDescent="0.3">
      <c r="A1591" s="49"/>
    </row>
    <row r="1592" spans="1:1" x14ac:dyDescent="0.3">
      <c r="A1592" s="49"/>
    </row>
    <row r="1593" spans="1:1" x14ac:dyDescent="0.3">
      <c r="A1593" s="49"/>
    </row>
    <row r="1594" spans="1:1" x14ac:dyDescent="0.3">
      <c r="A1594" s="49"/>
    </row>
    <row r="1595" spans="1:1" x14ac:dyDescent="0.3">
      <c r="A1595" s="49"/>
    </row>
    <row r="1596" spans="1:1" x14ac:dyDescent="0.3">
      <c r="A1596" s="49"/>
    </row>
    <row r="1597" spans="1:1" x14ac:dyDescent="0.3">
      <c r="A1597" s="49"/>
    </row>
    <row r="1598" spans="1:1" x14ac:dyDescent="0.3">
      <c r="A1598" s="49"/>
    </row>
    <row r="1599" spans="1:1" x14ac:dyDescent="0.3">
      <c r="A1599" s="49"/>
    </row>
    <row r="1600" spans="1:1" x14ac:dyDescent="0.3">
      <c r="A1600" s="49"/>
    </row>
    <row r="1601" spans="1:1" x14ac:dyDescent="0.3">
      <c r="A1601" s="49"/>
    </row>
    <row r="1602" spans="1:1" x14ac:dyDescent="0.3">
      <c r="A1602" s="49"/>
    </row>
    <row r="1603" spans="1:1" x14ac:dyDescent="0.3">
      <c r="A1603" s="49"/>
    </row>
    <row r="1604" spans="1:1" x14ac:dyDescent="0.3">
      <c r="A1604" s="49"/>
    </row>
    <row r="1605" spans="1:1" x14ac:dyDescent="0.3">
      <c r="A1605" s="49"/>
    </row>
    <row r="1606" spans="1:1" x14ac:dyDescent="0.3">
      <c r="A1606" s="49"/>
    </row>
    <row r="1607" spans="1:1" x14ac:dyDescent="0.3">
      <c r="A1607" s="49"/>
    </row>
    <row r="1608" spans="1:1" x14ac:dyDescent="0.3">
      <c r="A1608" s="49"/>
    </row>
    <row r="1609" spans="1:1" x14ac:dyDescent="0.3">
      <c r="A1609" s="49"/>
    </row>
    <row r="1610" spans="1:1" x14ac:dyDescent="0.3">
      <c r="A1610" s="49"/>
    </row>
    <row r="1611" spans="1:1" x14ac:dyDescent="0.3">
      <c r="A1611" s="49"/>
    </row>
    <row r="1612" spans="1:1" x14ac:dyDescent="0.3">
      <c r="A1612" s="49"/>
    </row>
    <row r="1613" spans="1:1" x14ac:dyDescent="0.3">
      <c r="A1613" s="49"/>
    </row>
    <row r="1614" spans="1:1" x14ac:dyDescent="0.3">
      <c r="A1614" s="49"/>
    </row>
    <row r="1615" spans="1:1" x14ac:dyDescent="0.3">
      <c r="A1615" s="49"/>
    </row>
    <row r="1616" spans="1:1" x14ac:dyDescent="0.3">
      <c r="A1616" s="49"/>
    </row>
    <row r="1617" spans="1:1" x14ac:dyDescent="0.3">
      <c r="A1617" s="49"/>
    </row>
    <row r="1618" spans="1:1" x14ac:dyDescent="0.3">
      <c r="A1618" s="49"/>
    </row>
    <row r="1619" spans="1:1" x14ac:dyDescent="0.3">
      <c r="A1619" s="49"/>
    </row>
    <row r="1620" spans="1:1" x14ac:dyDescent="0.3">
      <c r="A1620" s="49"/>
    </row>
    <row r="1621" spans="1:1" x14ac:dyDescent="0.3">
      <c r="A1621" s="49"/>
    </row>
    <row r="1622" spans="1:1" x14ac:dyDescent="0.3">
      <c r="A1622" s="49"/>
    </row>
    <row r="1623" spans="1:1" x14ac:dyDescent="0.3">
      <c r="A1623" s="49"/>
    </row>
    <row r="1624" spans="1:1" x14ac:dyDescent="0.3">
      <c r="A1624" s="49"/>
    </row>
    <row r="1625" spans="1:1" x14ac:dyDescent="0.3">
      <c r="A1625" s="49"/>
    </row>
    <row r="1626" spans="1:1" x14ac:dyDescent="0.3">
      <c r="A1626" s="49"/>
    </row>
    <row r="1627" spans="1:1" x14ac:dyDescent="0.3">
      <c r="A1627" s="49"/>
    </row>
    <row r="1628" spans="1:1" x14ac:dyDescent="0.3">
      <c r="A1628" s="49"/>
    </row>
    <row r="1629" spans="1:1" x14ac:dyDescent="0.3">
      <c r="A1629" s="49"/>
    </row>
    <row r="1630" spans="1:1" x14ac:dyDescent="0.3">
      <c r="A1630" s="49"/>
    </row>
    <row r="1631" spans="1:1" x14ac:dyDescent="0.3">
      <c r="A1631" s="49"/>
    </row>
    <row r="1632" spans="1:1" x14ac:dyDescent="0.3">
      <c r="A1632" s="49"/>
    </row>
    <row r="1633" spans="1:1" x14ac:dyDescent="0.3">
      <c r="A1633" s="49"/>
    </row>
    <row r="1634" spans="1:1" x14ac:dyDescent="0.3">
      <c r="A1634" s="49"/>
    </row>
    <row r="1635" spans="1:1" x14ac:dyDescent="0.3">
      <c r="A1635" s="49"/>
    </row>
    <row r="1636" spans="1:1" x14ac:dyDescent="0.3">
      <c r="A1636" s="49"/>
    </row>
    <row r="1637" spans="1:1" x14ac:dyDescent="0.3">
      <c r="A1637" s="49"/>
    </row>
    <row r="1638" spans="1:1" x14ac:dyDescent="0.3">
      <c r="A1638" s="49"/>
    </row>
    <row r="1639" spans="1:1" x14ac:dyDescent="0.3">
      <c r="A1639" s="49"/>
    </row>
    <row r="1640" spans="1:1" x14ac:dyDescent="0.3">
      <c r="A1640" s="49"/>
    </row>
    <row r="1641" spans="1:1" x14ac:dyDescent="0.3">
      <c r="A1641" s="49"/>
    </row>
    <row r="1642" spans="1:1" x14ac:dyDescent="0.3">
      <c r="A1642" s="49"/>
    </row>
    <row r="1643" spans="1:1" x14ac:dyDescent="0.3">
      <c r="A1643" s="49"/>
    </row>
    <row r="1644" spans="1:1" x14ac:dyDescent="0.3">
      <c r="A1644" s="49"/>
    </row>
    <row r="1645" spans="1:1" x14ac:dyDescent="0.3">
      <c r="A1645" s="49"/>
    </row>
    <row r="1646" spans="1:1" x14ac:dyDescent="0.3">
      <c r="A1646" s="49"/>
    </row>
    <row r="1647" spans="1:1" x14ac:dyDescent="0.3">
      <c r="A1647" s="49"/>
    </row>
    <row r="1648" spans="1:1" x14ac:dyDescent="0.3">
      <c r="A1648" s="49"/>
    </row>
    <row r="1649" spans="1:1" x14ac:dyDescent="0.3">
      <c r="A1649" s="49"/>
    </row>
    <row r="1650" spans="1:1" x14ac:dyDescent="0.3">
      <c r="A1650" s="49"/>
    </row>
    <row r="1651" spans="1:1" x14ac:dyDescent="0.3">
      <c r="A1651" s="49"/>
    </row>
    <row r="1652" spans="1:1" x14ac:dyDescent="0.3">
      <c r="A1652" s="49"/>
    </row>
    <row r="1653" spans="1:1" x14ac:dyDescent="0.3">
      <c r="A1653" s="49"/>
    </row>
    <row r="1654" spans="1:1" x14ac:dyDescent="0.3">
      <c r="A1654" s="49"/>
    </row>
    <row r="1655" spans="1:1" x14ac:dyDescent="0.3">
      <c r="A1655" s="49"/>
    </row>
    <row r="1656" spans="1:1" x14ac:dyDescent="0.3">
      <c r="A1656" s="49"/>
    </row>
    <row r="1657" spans="1:1" x14ac:dyDescent="0.3">
      <c r="A1657" s="49"/>
    </row>
    <row r="1658" spans="1:1" x14ac:dyDescent="0.3">
      <c r="A1658" s="49"/>
    </row>
    <row r="1659" spans="1:1" x14ac:dyDescent="0.3">
      <c r="A1659" s="49"/>
    </row>
    <row r="1660" spans="1:1" x14ac:dyDescent="0.3">
      <c r="A1660" s="49"/>
    </row>
    <row r="1661" spans="1:1" x14ac:dyDescent="0.3">
      <c r="A1661" s="49"/>
    </row>
    <row r="1662" spans="1:1" x14ac:dyDescent="0.3">
      <c r="A1662" s="49"/>
    </row>
    <row r="1663" spans="1:1" x14ac:dyDescent="0.3">
      <c r="A1663" s="49"/>
    </row>
    <row r="1664" spans="1:1" x14ac:dyDescent="0.3">
      <c r="A1664" s="49"/>
    </row>
    <row r="1665" spans="1:1" x14ac:dyDescent="0.3">
      <c r="A1665" s="49"/>
    </row>
    <row r="1666" spans="1:1" x14ac:dyDescent="0.3">
      <c r="A1666" s="49"/>
    </row>
    <row r="1667" spans="1:1" x14ac:dyDescent="0.3">
      <c r="A1667" s="49"/>
    </row>
    <row r="1668" spans="1:1" x14ac:dyDescent="0.3">
      <c r="A1668" s="49"/>
    </row>
    <row r="1669" spans="1:1" x14ac:dyDescent="0.3">
      <c r="A1669" s="49"/>
    </row>
    <row r="1670" spans="1:1" x14ac:dyDescent="0.3">
      <c r="A1670" s="49"/>
    </row>
    <row r="1671" spans="1:1" x14ac:dyDescent="0.3">
      <c r="A1671" s="49"/>
    </row>
    <row r="1672" spans="1:1" x14ac:dyDescent="0.3">
      <c r="A1672" s="49"/>
    </row>
    <row r="1673" spans="1:1" x14ac:dyDescent="0.3">
      <c r="A1673" s="49"/>
    </row>
    <row r="1674" spans="1:1" x14ac:dyDescent="0.3">
      <c r="A1674" s="49"/>
    </row>
    <row r="1675" spans="1:1" x14ac:dyDescent="0.3">
      <c r="A1675" s="49"/>
    </row>
    <row r="1676" spans="1:1" x14ac:dyDescent="0.3">
      <c r="A1676" s="49"/>
    </row>
    <row r="1677" spans="1:1" x14ac:dyDescent="0.3">
      <c r="A1677" s="49"/>
    </row>
    <row r="1678" spans="1:1" x14ac:dyDescent="0.3">
      <c r="A1678" s="49"/>
    </row>
    <row r="1679" spans="1:1" x14ac:dyDescent="0.3">
      <c r="A1679" s="49"/>
    </row>
    <row r="1680" spans="1:1" x14ac:dyDescent="0.3">
      <c r="A1680" s="49"/>
    </row>
    <row r="1681" spans="1:1" x14ac:dyDescent="0.3">
      <c r="A1681" s="49"/>
    </row>
    <row r="1682" spans="1:1" x14ac:dyDescent="0.3">
      <c r="A1682" s="49"/>
    </row>
    <row r="1683" spans="1:1" x14ac:dyDescent="0.3">
      <c r="A1683" s="49"/>
    </row>
    <row r="1684" spans="1:1" x14ac:dyDescent="0.3">
      <c r="A1684" s="49"/>
    </row>
    <row r="1685" spans="1:1" x14ac:dyDescent="0.3">
      <c r="A1685" s="49"/>
    </row>
    <row r="1686" spans="1:1" x14ac:dyDescent="0.3">
      <c r="A1686" s="49"/>
    </row>
    <row r="1687" spans="1:1" x14ac:dyDescent="0.3">
      <c r="A1687" s="49"/>
    </row>
    <row r="1688" spans="1:1" x14ac:dyDescent="0.3">
      <c r="A1688" s="49"/>
    </row>
    <row r="1689" spans="1:1" x14ac:dyDescent="0.3">
      <c r="A1689" s="49"/>
    </row>
    <row r="1690" spans="1:1" x14ac:dyDescent="0.3">
      <c r="A1690" s="49"/>
    </row>
    <row r="1691" spans="1:1" x14ac:dyDescent="0.3">
      <c r="A1691" s="49"/>
    </row>
    <row r="1692" spans="1:1" x14ac:dyDescent="0.3">
      <c r="A1692" s="49"/>
    </row>
    <row r="1693" spans="1:1" x14ac:dyDescent="0.3">
      <c r="A1693" s="49"/>
    </row>
    <row r="1694" spans="1:1" x14ac:dyDescent="0.3">
      <c r="A1694" s="49"/>
    </row>
    <row r="1695" spans="1:1" x14ac:dyDescent="0.3">
      <c r="A1695" s="49"/>
    </row>
    <row r="1696" spans="1:1" x14ac:dyDescent="0.3">
      <c r="A1696" s="49"/>
    </row>
    <row r="1697" spans="1:1" x14ac:dyDescent="0.3">
      <c r="A1697" s="49"/>
    </row>
    <row r="1698" spans="1:1" x14ac:dyDescent="0.3">
      <c r="A1698" s="49"/>
    </row>
    <row r="1699" spans="1:1" x14ac:dyDescent="0.3">
      <c r="A1699" s="49"/>
    </row>
    <row r="1700" spans="1:1" x14ac:dyDescent="0.3">
      <c r="A1700" s="49"/>
    </row>
    <row r="1701" spans="1:1" x14ac:dyDescent="0.3">
      <c r="A1701" s="49"/>
    </row>
    <row r="1702" spans="1:1" x14ac:dyDescent="0.3">
      <c r="A1702" s="49"/>
    </row>
    <row r="1703" spans="1:1" x14ac:dyDescent="0.3">
      <c r="A1703" s="49"/>
    </row>
    <row r="1704" spans="1:1" x14ac:dyDescent="0.3">
      <c r="A1704" s="49"/>
    </row>
    <row r="1705" spans="1:1" x14ac:dyDescent="0.3">
      <c r="A1705" s="49"/>
    </row>
    <row r="1706" spans="1:1" x14ac:dyDescent="0.3">
      <c r="A1706" s="49"/>
    </row>
    <row r="1707" spans="1:1" x14ac:dyDescent="0.3">
      <c r="A1707" s="49"/>
    </row>
    <row r="1708" spans="1:1" x14ac:dyDescent="0.3">
      <c r="A1708" s="49"/>
    </row>
    <row r="1709" spans="1:1" x14ac:dyDescent="0.3">
      <c r="A1709" s="49"/>
    </row>
    <row r="1710" spans="1:1" x14ac:dyDescent="0.3">
      <c r="A1710" s="49"/>
    </row>
    <row r="1711" spans="1:1" x14ac:dyDescent="0.3">
      <c r="A1711" s="49"/>
    </row>
    <row r="1712" spans="1:1" x14ac:dyDescent="0.3">
      <c r="A1712" s="49"/>
    </row>
    <row r="1713" spans="1:1" x14ac:dyDescent="0.3">
      <c r="A1713" s="49"/>
    </row>
    <row r="1714" spans="1:1" x14ac:dyDescent="0.3">
      <c r="A1714" s="49"/>
    </row>
    <row r="1715" spans="1:1" x14ac:dyDescent="0.3">
      <c r="A1715" s="49"/>
    </row>
    <row r="1716" spans="1:1" x14ac:dyDescent="0.3">
      <c r="A1716" s="49"/>
    </row>
    <row r="1717" spans="1:1" x14ac:dyDescent="0.3">
      <c r="A1717" s="49"/>
    </row>
    <row r="1718" spans="1:1" x14ac:dyDescent="0.3">
      <c r="A1718" s="49"/>
    </row>
    <row r="1719" spans="1:1" x14ac:dyDescent="0.3">
      <c r="A1719" s="49"/>
    </row>
    <row r="1720" spans="1:1" x14ac:dyDescent="0.3">
      <c r="A1720" s="49"/>
    </row>
    <row r="1721" spans="1:1" x14ac:dyDescent="0.3">
      <c r="A1721" s="49"/>
    </row>
    <row r="1722" spans="1:1" x14ac:dyDescent="0.3">
      <c r="A1722" s="49"/>
    </row>
    <row r="1723" spans="1:1" x14ac:dyDescent="0.3">
      <c r="A1723" s="49"/>
    </row>
    <row r="1724" spans="1:1" x14ac:dyDescent="0.3">
      <c r="A1724" s="49"/>
    </row>
    <row r="1725" spans="1:1" x14ac:dyDescent="0.3">
      <c r="A1725" s="49"/>
    </row>
    <row r="1726" spans="1:1" x14ac:dyDescent="0.3">
      <c r="A1726" s="49"/>
    </row>
    <row r="1727" spans="1:1" x14ac:dyDescent="0.3">
      <c r="A1727" s="49"/>
    </row>
    <row r="1728" spans="1:1" x14ac:dyDescent="0.3">
      <c r="A1728" s="49"/>
    </row>
    <row r="1729" spans="1:1" x14ac:dyDescent="0.3">
      <c r="A1729" s="49"/>
    </row>
    <row r="1730" spans="1:1" x14ac:dyDescent="0.3">
      <c r="A1730" s="49"/>
    </row>
    <row r="1731" spans="1:1" x14ac:dyDescent="0.3">
      <c r="A1731" s="49"/>
    </row>
    <row r="1732" spans="1:1" x14ac:dyDescent="0.3">
      <c r="A1732" s="49"/>
    </row>
    <row r="1733" spans="1:1" x14ac:dyDescent="0.3">
      <c r="A1733" s="49"/>
    </row>
    <row r="1734" spans="1:1" x14ac:dyDescent="0.3">
      <c r="A1734" s="49"/>
    </row>
    <row r="1735" spans="1:1" x14ac:dyDescent="0.3">
      <c r="A1735" s="49"/>
    </row>
    <row r="1736" spans="1:1" x14ac:dyDescent="0.3">
      <c r="A1736" s="49"/>
    </row>
    <row r="1737" spans="1:1" x14ac:dyDescent="0.3">
      <c r="A1737" s="49"/>
    </row>
    <row r="1738" spans="1:1" x14ac:dyDescent="0.3">
      <c r="A1738" s="49"/>
    </row>
    <row r="1739" spans="1:1" x14ac:dyDescent="0.3">
      <c r="A1739" s="49"/>
    </row>
    <row r="1740" spans="1:1" x14ac:dyDescent="0.3">
      <c r="A1740" s="49"/>
    </row>
    <row r="1741" spans="1:1" x14ac:dyDescent="0.3">
      <c r="A1741" s="49"/>
    </row>
    <row r="1742" spans="1:1" x14ac:dyDescent="0.3">
      <c r="A1742" s="49"/>
    </row>
    <row r="1743" spans="1:1" x14ac:dyDescent="0.3">
      <c r="A1743" s="49"/>
    </row>
    <row r="1744" spans="1:1" x14ac:dyDescent="0.3">
      <c r="A1744" s="49"/>
    </row>
    <row r="1745" spans="1:1" x14ac:dyDescent="0.3">
      <c r="A1745" s="49"/>
    </row>
    <row r="1746" spans="1:1" x14ac:dyDescent="0.3">
      <c r="A1746" s="49"/>
    </row>
    <row r="1747" spans="1:1" x14ac:dyDescent="0.3">
      <c r="A1747" s="49"/>
    </row>
    <row r="1748" spans="1:1" x14ac:dyDescent="0.3">
      <c r="A1748" s="49"/>
    </row>
    <row r="1749" spans="1:1" x14ac:dyDescent="0.3">
      <c r="A1749" s="49"/>
    </row>
    <row r="1750" spans="1:1" x14ac:dyDescent="0.3">
      <c r="A1750" s="49"/>
    </row>
    <row r="1751" spans="1:1" x14ac:dyDescent="0.3">
      <c r="A1751" s="49"/>
    </row>
    <row r="1752" spans="1:1" x14ac:dyDescent="0.3">
      <c r="A1752" s="49"/>
    </row>
    <row r="1753" spans="1:1" x14ac:dyDescent="0.3">
      <c r="A1753" s="49"/>
    </row>
    <row r="1754" spans="1:1" x14ac:dyDescent="0.3">
      <c r="A1754" s="49"/>
    </row>
    <row r="1755" spans="1:1" x14ac:dyDescent="0.3">
      <c r="A1755" s="49"/>
    </row>
    <row r="1756" spans="1:1" x14ac:dyDescent="0.3">
      <c r="A1756" s="49"/>
    </row>
    <row r="1757" spans="1:1" x14ac:dyDescent="0.3">
      <c r="A1757" s="49"/>
    </row>
    <row r="1758" spans="1:1" x14ac:dyDescent="0.3">
      <c r="A1758" s="49"/>
    </row>
    <row r="1759" spans="1:1" x14ac:dyDescent="0.3">
      <c r="A1759" s="49"/>
    </row>
    <row r="1760" spans="1:1" x14ac:dyDescent="0.3">
      <c r="A1760" s="49"/>
    </row>
    <row r="1761" spans="1:1" x14ac:dyDescent="0.3">
      <c r="A1761" s="49"/>
    </row>
    <row r="1762" spans="1:1" x14ac:dyDescent="0.3">
      <c r="A1762" s="49"/>
    </row>
    <row r="1763" spans="1:1" x14ac:dyDescent="0.3">
      <c r="A1763" s="49"/>
    </row>
    <row r="1764" spans="1:1" x14ac:dyDescent="0.3">
      <c r="A1764" s="49"/>
    </row>
    <row r="1765" spans="1:1" x14ac:dyDescent="0.3">
      <c r="A1765" s="49"/>
    </row>
    <row r="1766" spans="1:1" x14ac:dyDescent="0.3">
      <c r="A1766" s="49"/>
    </row>
    <row r="1767" spans="1:1" x14ac:dyDescent="0.3">
      <c r="A1767" s="49"/>
    </row>
    <row r="1768" spans="1:1" x14ac:dyDescent="0.3">
      <c r="A1768" s="49"/>
    </row>
    <row r="1769" spans="1:1" x14ac:dyDescent="0.3">
      <c r="A1769" s="49"/>
    </row>
    <row r="1770" spans="1:1" x14ac:dyDescent="0.3">
      <c r="A1770" s="49"/>
    </row>
    <row r="1771" spans="1:1" x14ac:dyDescent="0.3">
      <c r="A1771" s="49"/>
    </row>
    <row r="1772" spans="1:1" x14ac:dyDescent="0.3">
      <c r="A1772" s="49"/>
    </row>
    <row r="1773" spans="1:1" x14ac:dyDescent="0.3">
      <c r="A1773" s="49"/>
    </row>
    <row r="1774" spans="1:1" x14ac:dyDescent="0.3">
      <c r="A1774" s="49"/>
    </row>
    <row r="1775" spans="1:1" x14ac:dyDescent="0.3">
      <c r="A1775" s="49"/>
    </row>
    <row r="1776" spans="1:1" x14ac:dyDescent="0.3">
      <c r="A1776" s="49"/>
    </row>
    <row r="1777" spans="1:1" x14ac:dyDescent="0.3">
      <c r="A1777" s="49"/>
    </row>
    <row r="1778" spans="1:1" x14ac:dyDescent="0.3">
      <c r="A1778" s="49"/>
    </row>
    <row r="1779" spans="1:1" x14ac:dyDescent="0.3">
      <c r="A1779" s="49"/>
    </row>
    <row r="1780" spans="1:1" x14ac:dyDescent="0.3">
      <c r="A1780" s="49"/>
    </row>
    <row r="1781" spans="1:1" x14ac:dyDescent="0.3">
      <c r="A1781" s="49"/>
    </row>
    <row r="1782" spans="1:1" x14ac:dyDescent="0.3">
      <c r="A1782" s="49"/>
    </row>
    <row r="1783" spans="1:1" x14ac:dyDescent="0.3">
      <c r="A1783" s="49"/>
    </row>
    <row r="1784" spans="1:1" x14ac:dyDescent="0.3">
      <c r="A1784" s="49"/>
    </row>
    <row r="1785" spans="1:1" x14ac:dyDescent="0.3">
      <c r="A1785" s="49"/>
    </row>
    <row r="1786" spans="1:1" x14ac:dyDescent="0.3">
      <c r="A1786" s="49"/>
    </row>
    <row r="1787" spans="1:1" x14ac:dyDescent="0.3">
      <c r="A1787" s="49"/>
    </row>
    <row r="1788" spans="1:1" x14ac:dyDescent="0.3">
      <c r="A1788" s="49"/>
    </row>
    <row r="1789" spans="1:1" x14ac:dyDescent="0.3">
      <c r="A1789" s="49"/>
    </row>
    <row r="1790" spans="1:1" x14ac:dyDescent="0.3">
      <c r="A1790" s="49"/>
    </row>
    <row r="1791" spans="1:1" x14ac:dyDescent="0.3">
      <c r="A1791" s="49"/>
    </row>
    <row r="1792" spans="1:1" x14ac:dyDescent="0.3">
      <c r="A1792" s="49"/>
    </row>
    <row r="1793" spans="1:1" x14ac:dyDescent="0.3">
      <c r="A1793" s="49"/>
    </row>
    <row r="1794" spans="1:1" x14ac:dyDescent="0.3">
      <c r="A1794" s="49"/>
    </row>
    <row r="1795" spans="1:1" x14ac:dyDescent="0.3">
      <c r="A1795" s="49"/>
    </row>
    <row r="1796" spans="1:1" x14ac:dyDescent="0.3">
      <c r="A1796" s="49"/>
    </row>
    <row r="1797" spans="1:1" x14ac:dyDescent="0.3">
      <c r="A1797" s="49"/>
    </row>
    <row r="1798" spans="1:1" x14ac:dyDescent="0.3">
      <c r="A1798" s="49"/>
    </row>
    <row r="1799" spans="1:1" x14ac:dyDescent="0.3">
      <c r="A1799" s="49"/>
    </row>
    <row r="1800" spans="1:1" x14ac:dyDescent="0.3">
      <c r="A1800" s="49"/>
    </row>
    <row r="1801" spans="1:1" x14ac:dyDescent="0.3">
      <c r="A1801" s="49"/>
    </row>
    <row r="1802" spans="1:1" x14ac:dyDescent="0.3">
      <c r="A1802" s="49"/>
    </row>
    <row r="1803" spans="1:1" x14ac:dyDescent="0.3">
      <c r="A1803" s="49"/>
    </row>
    <row r="1804" spans="1:1" x14ac:dyDescent="0.3">
      <c r="A1804" s="49"/>
    </row>
    <row r="1805" spans="1:1" x14ac:dyDescent="0.3">
      <c r="A1805" s="49"/>
    </row>
    <row r="1806" spans="1:1" x14ac:dyDescent="0.3">
      <c r="A1806" s="49"/>
    </row>
    <row r="1807" spans="1:1" x14ac:dyDescent="0.3">
      <c r="A1807" s="49"/>
    </row>
    <row r="1808" spans="1:1" x14ac:dyDescent="0.3">
      <c r="A1808" s="49"/>
    </row>
    <row r="1809" spans="1:1" x14ac:dyDescent="0.3">
      <c r="A1809" s="49"/>
    </row>
    <row r="1810" spans="1:1" x14ac:dyDescent="0.3">
      <c r="A1810" s="49"/>
    </row>
    <row r="1811" spans="1:1" x14ac:dyDescent="0.3">
      <c r="A1811" s="49"/>
    </row>
    <row r="1812" spans="1:1" x14ac:dyDescent="0.3">
      <c r="A1812" s="49"/>
    </row>
    <row r="1813" spans="1:1" x14ac:dyDescent="0.3">
      <c r="A1813" s="49"/>
    </row>
    <row r="1814" spans="1:1" x14ac:dyDescent="0.3">
      <c r="A1814" s="49"/>
    </row>
    <row r="1815" spans="1:1" x14ac:dyDescent="0.3">
      <c r="A1815" s="49"/>
    </row>
    <row r="1816" spans="1:1" x14ac:dyDescent="0.3">
      <c r="A1816" s="49"/>
    </row>
    <row r="1817" spans="1:1" x14ac:dyDescent="0.3">
      <c r="A1817" s="49"/>
    </row>
    <row r="1818" spans="1:1" x14ac:dyDescent="0.3">
      <c r="A1818" s="49"/>
    </row>
    <row r="1819" spans="1:1" x14ac:dyDescent="0.3">
      <c r="A1819" s="49"/>
    </row>
    <row r="1820" spans="1:1" x14ac:dyDescent="0.3">
      <c r="A1820" s="49"/>
    </row>
    <row r="1821" spans="1:1" x14ac:dyDescent="0.3">
      <c r="A1821" s="49"/>
    </row>
    <row r="1822" spans="1:1" x14ac:dyDescent="0.3">
      <c r="A1822" s="49"/>
    </row>
    <row r="1823" spans="1:1" x14ac:dyDescent="0.3">
      <c r="A1823" s="49"/>
    </row>
    <row r="1824" spans="1:1" x14ac:dyDescent="0.3">
      <c r="A1824" s="49"/>
    </row>
    <row r="1825" spans="1:1" x14ac:dyDescent="0.3">
      <c r="A1825" s="49"/>
    </row>
    <row r="1826" spans="1:1" x14ac:dyDescent="0.3">
      <c r="A1826" s="49"/>
    </row>
    <row r="1827" spans="1:1" x14ac:dyDescent="0.3">
      <c r="A1827" s="49"/>
    </row>
    <row r="1828" spans="1:1" x14ac:dyDescent="0.3">
      <c r="A1828" s="49"/>
    </row>
    <row r="1829" spans="1:1" x14ac:dyDescent="0.3">
      <c r="A1829" s="49"/>
    </row>
    <row r="1830" spans="1:1" x14ac:dyDescent="0.3">
      <c r="A1830" s="49"/>
    </row>
    <row r="1831" spans="1:1" x14ac:dyDescent="0.3">
      <c r="A1831" s="49"/>
    </row>
    <row r="1832" spans="1:1" x14ac:dyDescent="0.3">
      <c r="A1832" s="49"/>
    </row>
    <row r="1833" spans="1:1" x14ac:dyDescent="0.3">
      <c r="A1833" s="49"/>
    </row>
    <row r="1834" spans="1:1" x14ac:dyDescent="0.3">
      <c r="A1834" s="49"/>
    </row>
    <row r="1835" spans="1:1" x14ac:dyDescent="0.3">
      <c r="A1835" s="49"/>
    </row>
    <row r="1836" spans="1:1" x14ac:dyDescent="0.3">
      <c r="A1836" s="49"/>
    </row>
    <row r="1837" spans="1:1" x14ac:dyDescent="0.3">
      <c r="A1837" s="49"/>
    </row>
    <row r="1838" spans="1:1" x14ac:dyDescent="0.3">
      <c r="A1838" s="49"/>
    </row>
    <row r="1839" spans="1:1" x14ac:dyDescent="0.3">
      <c r="A1839" s="49"/>
    </row>
    <row r="1840" spans="1:1" x14ac:dyDescent="0.3">
      <c r="A1840" s="49"/>
    </row>
    <row r="1841" spans="1:1" x14ac:dyDescent="0.3">
      <c r="A1841" s="49"/>
    </row>
    <row r="1842" spans="1:1" x14ac:dyDescent="0.3">
      <c r="A1842" s="49"/>
    </row>
    <row r="1843" spans="1:1" x14ac:dyDescent="0.3">
      <c r="A1843" s="49"/>
    </row>
    <row r="1844" spans="1:1" x14ac:dyDescent="0.3">
      <c r="A1844" s="49"/>
    </row>
    <row r="1845" spans="1:1" x14ac:dyDescent="0.3">
      <c r="A1845" s="49"/>
    </row>
    <row r="1846" spans="1:1" x14ac:dyDescent="0.3">
      <c r="A1846" s="49"/>
    </row>
    <row r="1847" spans="1:1" x14ac:dyDescent="0.3">
      <c r="A1847" s="49"/>
    </row>
    <row r="1848" spans="1:1" x14ac:dyDescent="0.3">
      <c r="A1848" s="49"/>
    </row>
    <row r="1849" spans="1:1" x14ac:dyDescent="0.3">
      <c r="A1849" s="49"/>
    </row>
    <row r="1850" spans="1:1" x14ac:dyDescent="0.3">
      <c r="A1850" s="49"/>
    </row>
    <row r="1851" spans="1:1" x14ac:dyDescent="0.3">
      <c r="A1851" s="49"/>
    </row>
    <row r="1852" spans="1:1" x14ac:dyDescent="0.3">
      <c r="A1852" s="49"/>
    </row>
    <row r="1853" spans="1:1" x14ac:dyDescent="0.3">
      <c r="A1853" s="49"/>
    </row>
    <row r="1854" spans="1:1" x14ac:dyDescent="0.3">
      <c r="A1854" s="49"/>
    </row>
    <row r="1855" spans="1:1" x14ac:dyDescent="0.3">
      <c r="A1855" s="49"/>
    </row>
    <row r="1856" spans="1:1" x14ac:dyDescent="0.3">
      <c r="A1856" s="49"/>
    </row>
    <row r="1857" spans="1:1" x14ac:dyDescent="0.3">
      <c r="A1857" s="49"/>
    </row>
    <row r="1858" spans="1:1" x14ac:dyDescent="0.3">
      <c r="A1858" s="49"/>
    </row>
    <row r="1859" spans="1:1" x14ac:dyDescent="0.3">
      <c r="A1859" s="49"/>
    </row>
    <row r="1860" spans="1:1" x14ac:dyDescent="0.3">
      <c r="A1860" s="49"/>
    </row>
    <row r="1861" spans="1:1" x14ac:dyDescent="0.3">
      <c r="A1861" s="49"/>
    </row>
    <row r="1862" spans="1:1" x14ac:dyDescent="0.3">
      <c r="A1862" s="49"/>
    </row>
    <row r="1863" spans="1:1" x14ac:dyDescent="0.3">
      <c r="A1863" s="49"/>
    </row>
    <row r="1864" spans="1:1" x14ac:dyDescent="0.3">
      <c r="A1864" s="49"/>
    </row>
    <row r="1865" spans="1:1" x14ac:dyDescent="0.3">
      <c r="A1865" s="49"/>
    </row>
    <row r="1866" spans="1:1" x14ac:dyDescent="0.3">
      <c r="A1866" s="49"/>
    </row>
    <row r="1867" spans="1:1" x14ac:dyDescent="0.3">
      <c r="A1867" s="49"/>
    </row>
    <row r="1868" spans="1:1" x14ac:dyDescent="0.3">
      <c r="A1868" s="49"/>
    </row>
    <row r="1869" spans="1:1" x14ac:dyDescent="0.3">
      <c r="A1869" s="49"/>
    </row>
    <row r="1870" spans="1:1" x14ac:dyDescent="0.3">
      <c r="A1870" s="49"/>
    </row>
    <row r="1871" spans="1:1" x14ac:dyDescent="0.3">
      <c r="A1871" s="49"/>
    </row>
    <row r="1872" spans="1:1" x14ac:dyDescent="0.3">
      <c r="A1872" s="49"/>
    </row>
    <row r="1873" spans="1:1" x14ac:dyDescent="0.3">
      <c r="A1873" s="49"/>
    </row>
    <row r="1874" spans="1:1" x14ac:dyDescent="0.3">
      <c r="A1874" s="49"/>
    </row>
    <row r="1875" spans="1:1" x14ac:dyDescent="0.3">
      <c r="A1875" s="49"/>
    </row>
    <row r="1876" spans="1:1" x14ac:dyDescent="0.3">
      <c r="A1876" s="49"/>
    </row>
    <row r="1877" spans="1:1" x14ac:dyDescent="0.3">
      <c r="A1877" s="49"/>
    </row>
    <row r="1878" spans="1:1" x14ac:dyDescent="0.3">
      <c r="A1878" s="49"/>
    </row>
    <row r="1879" spans="1:1" x14ac:dyDescent="0.3">
      <c r="A1879" s="49"/>
    </row>
    <row r="1880" spans="1:1" x14ac:dyDescent="0.3">
      <c r="A1880" s="49"/>
    </row>
    <row r="1881" spans="1:1" x14ac:dyDescent="0.3">
      <c r="A1881" s="49"/>
    </row>
    <row r="1882" spans="1:1" x14ac:dyDescent="0.3">
      <c r="A1882" s="49"/>
    </row>
    <row r="1883" spans="1:1" x14ac:dyDescent="0.3">
      <c r="A1883" s="49"/>
    </row>
    <row r="1884" spans="1:1" x14ac:dyDescent="0.3">
      <c r="A1884" s="49"/>
    </row>
    <row r="1885" spans="1:1" x14ac:dyDescent="0.3">
      <c r="A1885" s="49"/>
    </row>
    <row r="1886" spans="1:1" x14ac:dyDescent="0.3">
      <c r="A1886" s="49"/>
    </row>
    <row r="1887" spans="1:1" x14ac:dyDescent="0.3">
      <c r="A1887" s="49"/>
    </row>
    <row r="1888" spans="1:1" x14ac:dyDescent="0.3">
      <c r="A1888" s="49"/>
    </row>
    <row r="1889" spans="1:1" x14ac:dyDescent="0.3">
      <c r="A1889" s="49"/>
    </row>
    <row r="1890" spans="1:1" x14ac:dyDescent="0.3">
      <c r="A1890" s="49"/>
    </row>
    <row r="1891" spans="1:1" x14ac:dyDescent="0.3">
      <c r="A1891" s="49"/>
    </row>
    <row r="1892" spans="1:1" x14ac:dyDescent="0.3">
      <c r="A1892" s="49"/>
    </row>
    <row r="1893" spans="1:1" x14ac:dyDescent="0.3">
      <c r="A1893" s="49"/>
    </row>
    <row r="1894" spans="1:1" x14ac:dyDescent="0.3">
      <c r="A1894" s="49"/>
    </row>
    <row r="1895" spans="1:1" x14ac:dyDescent="0.3">
      <c r="A1895" s="49"/>
    </row>
    <row r="1896" spans="1:1" x14ac:dyDescent="0.3">
      <c r="A1896" s="49"/>
    </row>
    <row r="1897" spans="1:1" x14ac:dyDescent="0.3">
      <c r="A1897" s="49"/>
    </row>
    <row r="1898" spans="1:1" x14ac:dyDescent="0.3">
      <c r="A1898" s="49"/>
    </row>
    <row r="1899" spans="1:1" x14ac:dyDescent="0.3">
      <c r="A1899" s="49"/>
    </row>
    <row r="1900" spans="1:1" x14ac:dyDescent="0.3">
      <c r="A1900" s="49"/>
    </row>
    <row r="1901" spans="1:1" x14ac:dyDescent="0.3">
      <c r="A1901" s="49"/>
    </row>
    <row r="1902" spans="1:1" x14ac:dyDescent="0.3">
      <c r="A1902" s="49"/>
    </row>
    <row r="1903" spans="1:1" x14ac:dyDescent="0.3">
      <c r="A1903" s="49"/>
    </row>
    <row r="1904" spans="1:1" x14ac:dyDescent="0.3">
      <c r="A1904" s="49"/>
    </row>
    <row r="1905" spans="1:1" x14ac:dyDescent="0.3">
      <c r="A1905" s="49"/>
    </row>
    <row r="1906" spans="1:1" x14ac:dyDescent="0.3">
      <c r="A1906" s="49"/>
    </row>
    <row r="1907" spans="1:1" x14ac:dyDescent="0.3">
      <c r="A1907" s="49"/>
    </row>
    <row r="1908" spans="1:1" x14ac:dyDescent="0.3">
      <c r="A1908" s="49"/>
    </row>
    <row r="1909" spans="1:1" x14ac:dyDescent="0.3">
      <c r="A1909" s="49"/>
    </row>
    <row r="1910" spans="1:1" x14ac:dyDescent="0.3">
      <c r="A1910" s="49"/>
    </row>
    <row r="1911" spans="1:1" x14ac:dyDescent="0.3">
      <c r="A1911" s="49"/>
    </row>
    <row r="1912" spans="1:1" x14ac:dyDescent="0.3">
      <c r="A1912" s="49"/>
    </row>
    <row r="1913" spans="1:1" x14ac:dyDescent="0.3">
      <c r="A1913" s="49"/>
    </row>
    <row r="1914" spans="1:1" x14ac:dyDescent="0.3">
      <c r="A1914" s="49"/>
    </row>
    <row r="1915" spans="1:1" x14ac:dyDescent="0.3">
      <c r="A1915" s="49"/>
    </row>
    <row r="1916" spans="1:1" x14ac:dyDescent="0.3">
      <c r="A1916" s="49"/>
    </row>
    <row r="1917" spans="1:1" x14ac:dyDescent="0.3">
      <c r="A1917" s="49"/>
    </row>
    <row r="1918" spans="1:1" x14ac:dyDescent="0.3">
      <c r="A1918" s="49"/>
    </row>
    <row r="1919" spans="1:1" x14ac:dyDescent="0.3">
      <c r="A1919" s="49"/>
    </row>
    <row r="1920" spans="1:1" x14ac:dyDescent="0.3">
      <c r="A1920" s="49"/>
    </row>
    <row r="1921" spans="1:1" x14ac:dyDescent="0.3">
      <c r="A1921" s="49"/>
    </row>
    <row r="1922" spans="1:1" x14ac:dyDescent="0.3">
      <c r="A1922" s="49"/>
    </row>
    <row r="1923" spans="1:1" x14ac:dyDescent="0.3">
      <c r="A1923" s="49"/>
    </row>
    <row r="1924" spans="1:1" x14ac:dyDescent="0.3">
      <c r="A1924" s="49"/>
    </row>
    <row r="1925" spans="1:1" x14ac:dyDescent="0.3">
      <c r="A1925" s="49"/>
    </row>
    <row r="1926" spans="1:1" x14ac:dyDescent="0.3">
      <c r="A1926" s="49"/>
    </row>
    <row r="1927" spans="1:1" x14ac:dyDescent="0.3">
      <c r="A1927" s="49"/>
    </row>
    <row r="1928" spans="1:1" x14ac:dyDescent="0.3">
      <c r="A1928" s="49"/>
    </row>
    <row r="1929" spans="1:1" x14ac:dyDescent="0.3">
      <c r="A1929" s="49"/>
    </row>
    <row r="1930" spans="1:1" x14ac:dyDescent="0.3">
      <c r="A1930" s="49"/>
    </row>
    <row r="1931" spans="1:1" x14ac:dyDescent="0.3">
      <c r="A1931" s="49"/>
    </row>
    <row r="1932" spans="1:1" x14ac:dyDescent="0.3">
      <c r="A1932" s="49"/>
    </row>
    <row r="1933" spans="1:1" x14ac:dyDescent="0.3">
      <c r="A1933" s="49"/>
    </row>
    <row r="1934" spans="1:1" x14ac:dyDescent="0.3">
      <c r="A1934" s="49"/>
    </row>
    <row r="1935" spans="1:1" x14ac:dyDescent="0.3">
      <c r="A1935" s="49"/>
    </row>
    <row r="1936" spans="1:1" x14ac:dyDescent="0.3">
      <c r="A1936" s="49"/>
    </row>
    <row r="1937" spans="1:1" x14ac:dyDescent="0.3">
      <c r="A1937" s="49"/>
    </row>
    <row r="1938" spans="1:1" x14ac:dyDescent="0.3">
      <c r="A1938" s="49"/>
    </row>
    <row r="1939" spans="1:1" x14ac:dyDescent="0.3">
      <c r="A1939" s="49"/>
    </row>
    <row r="1940" spans="1:1" x14ac:dyDescent="0.3">
      <c r="A1940" s="49"/>
    </row>
    <row r="1941" spans="1:1" x14ac:dyDescent="0.3">
      <c r="A1941" s="49"/>
    </row>
    <row r="1942" spans="1:1" x14ac:dyDescent="0.3">
      <c r="A1942" s="49"/>
    </row>
    <row r="1943" spans="1:1" x14ac:dyDescent="0.3">
      <c r="A1943" s="49"/>
    </row>
    <row r="1944" spans="1:1" x14ac:dyDescent="0.3">
      <c r="A1944" s="49"/>
    </row>
    <row r="1945" spans="1:1" x14ac:dyDescent="0.3">
      <c r="A1945" s="49"/>
    </row>
    <row r="1946" spans="1:1" x14ac:dyDescent="0.3">
      <c r="A1946" s="49"/>
    </row>
    <row r="1947" spans="1:1" x14ac:dyDescent="0.3">
      <c r="A1947" s="49"/>
    </row>
    <row r="1948" spans="1:1" x14ac:dyDescent="0.3">
      <c r="A1948" s="49"/>
    </row>
    <row r="1949" spans="1:1" x14ac:dyDescent="0.3">
      <c r="A1949" s="49"/>
    </row>
    <row r="1950" spans="1:1" x14ac:dyDescent="0.3">
      <c r="A1950" s="49"/>
    </row>
    <row r="1951" spans="1:1" x14ac:dyDescent="0.3">
      <c r="A1951" s="49"/>
    </row>
    <row r="1952" spans="1:1" x14ac:dyDescent="0.3">
      <c r="A1952" s="49"/>
    </row>
    <row r="1953" spans="1:1" x14ac:dyDescent="0.3">
      <c r="A1953" s="49"/>
    </row>
    <row r="1954" spans="1:1" x14ac:dyDescent="0.3">
      <c r="A1954" s="49"/>
    </row>
    <row r="1955" spans="1:1" x14ac:dyDescent="0.3">
      <c r="A1955" s="49"/>
    </row>
    <row r="1956" spans="1:1" x14ac:dyDescent="0.3">
      <c r="A1956" s="49"/>
    </row>
    <row r="1957" spans="1:1" x14ac:dyDescent="0.3">
      <c r="A1957" s="49"/>
    </row>
    <row r="1958" spans="1:1" x14ac:dyDescent="0.3">
      <c r="A1958" s="49"/>
    </row>
    <row r="1959" spans="1:1" x14ac:dyDescent="0.3">
      <c r="A1959" s="49"/>
    </row>
    <row r="1960" spans="1:1" x14ac:dyDescent="0.3">
      <c r="A1960" s="49"/>
    </row>
    <row r="1961" spans="1:1" x14ac:dyDescent="0.3">
      <c r="A1961" s="49"/>
    </row>
    <row r="1962" spans="1:1" x14ac:dyDescent="0.3">
      <c r="A1962" s="49"/>
    </row>
    <row r="1963" spans="1:1" x14ac:dyDescent="0.3">
      <c r="A1963" s="49"/>
    </row>
    <row r="1964" spans="1:1" x14ac:dyDescent="0.3">
      <c r="A1964" s="49"/>
    </row>
    <row r="1965" spans="1:1" x14ac:dyDescent="0.3">
      <c r="A1965" s="49"/>
    </row>
    <row r="1966" spans="1:1" x14ac:dyDescent="0.3">
      <c r="A1966" s="49"/>
    </row>
    <row r="1967" spans="1:1" x14ac:dyDescent="0.3">
      <c r="A1967" s="49"/>
    </row>
    <row r="1968" spans="1:1" x14ac:dyDescent="0.3">
      <c r="A1968" s="49"/>
    </row>
    <row r="1969" spans="1:1" x14ac:dyDescent="0.3">
      <c r="A1969" s="49"/>
    </row>
    <row r="1970" spans="1:1" x14ac:dyDescent="0.3">
      <c r="A1970" s="49"/>
    </row>
    <row r="1971" spans="1:1" x14ac:dyDescent="0.3">
      <c r="A1971" s="49"/>
    </row>
    <row r="1972" spans="1:1" x14ac:dyDescent="0.3">
      <c r="A1972" s="49"/>
    </row>
    <row r="1973" spans="1:1" x14ac:dyDescent="0.3">
      <c r="A1973" s="49"/>
    </row>
    <row r="1974" spans="1:1" x14ac:dyDescent="0.3">
      <c r="A1974" s="49"/>
    </row>
    <row r="1975" spans="1:1" x14ac:dyDescent="0.3">
      <c r="A1975" s="49"/>
    </row>
    <row r="1976" spans="1:1" x14ac:dyDescent="0.3">
      <c r="A1976" s="49"/>
    </row>
    <row r="1977" spans="1:1" x14ac:dyDescent="0.3">
      <c r="A1977" s="49"/>
    </row>
    <row r="1978" spans="1:1" x14ac:dyDescent="0.3">
      <c r="A1978" s="49"/>
    </row>
    <row r="1979" spans="1:1" x14ac:dyDescent="0.3">
      <c r="A1979" s="49"/>
    </row>
    <row r="1980" spans="1:1" x14ac:dyDescent="0.3">
      <c r="A1980" s="49"/>
    </row>
    <row r="1981" spans="1:1" x14ac:dyDescent="0.3">
      <c r="A1981" s="49"/>
    </row>
    <row r="1982" spans="1:1" x14ac:dyDescent="0.3">
      <c r="A1982" s="49"/>
    </row>
    <row r="1983" spans="1:1" x14ac:dyDescent="0.3">
      <c r="A1983" s="49"/>
    </row>
    <row r="1984" spans="1:1" x14ac:dyDescent="0.3">
      <c r="A1984" s="49"/>
    </row>
    <row r="1985" spans="1:1" x14ac:dyDescent="0.3">
      <c r="A1985" s="49"/>
    </row>
    <row r="1986" spans="1:1" x14ac:dyDescent="0.3">
      <c r="A1986" s="49"/>
    </row>
    <row r="1987" spans="1:1" x14ac:dyDescent="0.3">
      <c r="A1987" s="49"/>
    </row>
    <row r="1988" spans="1:1" x14ac:dyDescent="0.3">
      <c r="A1988" s="49"/>
    </row>
    <row r="1989" spans="1:1" x14ac:dyDescent="0.3">
      <c r="A1989" s="49"/>
    </row>
    <row r="1990" spans="1:1" x14ac:dyDescent="0.3">
      <c r="A1990" s="49"/>
    </row>
    <row r="1991" spans="1:1" x14ac:dyDescent="0.3">
      <c r="A1991" s="49"/>
    </row>
    <row r="1992" spans="1:1" x14ac:dyDescent="0.3">
      <c r="A1992" s="49"/>
    </row>
    <row r="1993" spans="1:1" x14ac:dyDescent="0.3">
      <c r="A1993" s="49"/>
    </row>
    <row r="1994" spans="1:1" x14ac:dyDescent="0.3">
      <c r="A1994" s="49"/>
    </row>
    <row r="1995" spans="1:1" x14ac:dyDescent="0.3">
      <c r="A1995" s="49"/>
    </row>
    <row r="1996" spans="1:1" x14ac:dyDescent="0.3">
      <c r="A1996" s="49"/>
    </row>
    <row r="1997" spans="1:1" x14ac:dyDescent="0.3">
      <c r="A1997" s="49"/>
    </row>
    <row r="1998" spans="1:1" x14ac:dyDescent="0.3">
      <c r="A1998" s="49"/>
    </row>
    <row r="1999" spans="1:1" x14ac:dyDescent="0.3">
      <c r="A1999" s="49"/>
    </row>
    <row r="2000" spans="1:1" x14ac:dyDescent="0.3">
      <c r="A2000" s="49"/>
    </row>
    <row r="2001" spans="1:1" x14ac:dyDescent="0.3">
      <c r="A2001" s="49"/>
    </row>
    <row r="2002" spans="1:1" x14ac:dyDescent="0.3">
      <c r="A2002" s="49"/>
    </row>
    <row r="2003" spans="1:1" x14ac:dyDescent="0.3">
      <c r="A2003" s="49"/>
    </row>
    <row r="2004" spans="1:1" x14ac:dyDescent="0.3">
      <c r="A2004" s="49"/>
    </row>
    <row r="2005" spans="1:1" x14ac:dyDescent="0.3">
      <c r="A2005" s="49"/>
    </row>
    <row r="2006" spans="1:1" x14ac:dyDescent="0.3">
      <c r="A2006" s="49"/>
    </row>
    <row r="2007" spans="1:1" x14ac:dyDescent="0.3">
      <c r="A2007" s="49"/>
    </row>
    <row r="2008" spans="1:1" x14ac:dyDescent="0.3">
      <c r="A2008" s="49"/>
    </row>
    <row r="2009" spans="1:1" x14ac:dyDescent="0.3">
      <c r="A2009" s="49"/>
    </row>
    <row r="2010" spans="1:1" x14ac:dyDescent="0.3">
      <c r="A2010" s="49"/>
    </row>
    <row r="2011" spans="1:1" x14ac:dyDescent="0.3">
      <c r="A2011" s="49"/>
    </row>
    <row r="2012" spans="1:1" x14ac:dyDescent="0.3">
      <c r="A2012" s="49"/>
    </row>
    <row r="2013" spans="1:1" x14ac:dyDescent="0.3">
      <c r="A2013" s="49"/>
    </row>
    <row r="2014" spans="1:1" x14ac:dyDescent="0.3">
      <c r="A2014" s="49"/>
    </row>
    <row r="2015" spans="1:1" x14ac:dyDescent="0.3">
      <c r="A2015" s="49"/>
    </row>
    <row r="2016" spans="1:1" x14ac:dyDescent="0.3">
      <c r="A2016" s="49"/>
    </row>
    <row r="2017" spans="1:1" x14ac:dyDescent="0.3">
      <c r="A2017" s="49"/>
    </row>
    <row r="2018" spans="1:1" x14ac:dyDescent="0.3">
      <c r="A2018" s="49"/>
    </row>
    <row r="2019" spans="1:1" x14ac:dyDescent="0.3">
      <c r="A2019" s="49"/>
    </row>
    <row r="2020" spans="1:1" x14ac:dyDescent="0.3">
      <c r="A2020" s="49"/>
    </row>
    <row r="2021" spans="1:1" x14ac:dyDescent="0.3">
      <c r="A2021" s="49"/>
    </row>
    <row r="2022" spans="1:1" x14ac:dyDescent="0.3">
      <c r="A2022" s="49"/>
    </row>
    <row r="2023" spans="1:1" x14ac:dyDescent="0.3">
      <c r="A2023" s="49"/>
    </row>
    <row r="2024" spans="1:1" x14ac:dyDescent="0.3">
      <c r="A2024" s="49"/>
    </row>
    <row r="2025" spans="1:1" x14ac:dyDescent="0.3">
      <c r="A2025" s="49"/>
    </row>
    <row r="2026" spans="1:1" x14ac:dyDescent="0.3">
      <c r="A2026" s="49"/>
    </row>
    <row r="2027" spans="1:1" x14ac:dyDescent="0.3">
      <c r="A2027" s="49"/>
    </row>
    <row r="2028" spans="1:1" x14ac:dyDescent="0.3">
      <c r="A2028" s="49"/>
    </row>
    <row r="2029" spans="1:1" x14ac:dyDescent="0.3">
      <c r="A2029" s="49"/>
    </row>
    <row r="2030" spans="1:1" x14ac:dyDescent="0.3">
      <c r="A2030" s="49"/>
    </row>
    <row r="2031" spans="1:1" x14ac:dyDescent="0.3">
      <c r="A2031" s="49"/>
    </row>
    <row r="2032" spans="1:1" x14ac:dyDescent="0.3">
      <c r="A2032" s="49"/>
    </row>
    <row r="2033" spans="1:1" x14ac:dyDescent="0.3">
      <c r="A2033" s="49"/>
    </row>
    <row r="2034" spans="1:1" x14ac:dyDescent="0.3">
      <c r="A2034" s="49"/>
    </row>
    <row r="2035" spans="1:1" x14ac:dyDescent="0.3">
      <c r="A2035" s="49"/>
    </row>
    <row r="2036" spans="1:1" x14ac:dyDescent="0.3">
      <c r="A2036" s="49"/>
    </row>
    <row r="2037" spans="1:1" x14ac:dyDescent="0.3">
      <c r="A2037" s="49"/>
    </row>
    <row r="2038" spans="1:1" x14ac:dyDescent="0.3">
      <c r="A2038" s="49"/>
    </row>
    <row r="2039" spans="1:1" x14ac:dyDescent="0.3">
      <c r="A2039" s="49"/>
    </row>
    <row r="2040" spans="1:1" x14ac:dyDescent="0.3">
      <c r="A2040" s="49"/>
    </row>
    <row r="2041" spans="1:1" x14ac:dyDescent="0.3">
      <c r="A2041" s="49"/>
    </row>
    <row r="2042" spans="1:1" x14ac:dyDescent="0.3">
      <c r="A2042" s="49"/>
    </row>
    <row r="2043" spans="1:1" x14ac:dyDescent="0.3">
      <c r="A2043" s="49"/>
    </row>
    <row r="2044" spans="1:1" x14ac:dyDescent="0.3">
      <c r="A2044" s="49"/>
    </row>
    <row r="2045" spans="1:1" x14ac:dyDescent="0.3">
      <c r="A2045" s="49"/>
    </row>
    <row r="2046" spans="1:1" x14ac:dyDescent="0.3">
      <c r="A2046" s="49"/>
    </row>
    <row r="2047" spans="1:1" x14ac:dyDescent="0.3">
      <c r="A2047" s="49"/>
    </row>
    <row r="2048" spans="1:1" x14ac:dyDescent="0.3">
      <c r="A2048" s="49"/>
    </row>
    <row r="2049" spans="1:1" x14ac:dyDescent="0.3">
      <c r="A2049" s="49"/>
    </row>
    <row r="2050" spans="1:1" x14ac:dyDescent="0.3">
      <c r="A2050" s="49"/>
    </row>
    <row r="2051" spans="1:1" x14ac:dyDescent="0.3">
      <c r="A2051" s="49"/>
    </row>
    <row r="2052" spans="1:1" x14ac:dyDescent="0.3">
      <c r="A2052" s="49"/>
    </row>
    <row r="2053" spans="1:1" x14ac:dyDescent="0.3">
      <c r="A2053" s="49"/>
    </row>
    <row r="2054" spans="1:1" x14ac:dyDescent="0.3">
      <c r="A2054" s="49"/>
    </row>
    <row r="2055" spans="1:1" x14ac:dyDescent="0.3">
      <c r="A2055" s="49"/>
    </row>
    <row r="2056" spans="1:1" x14ac:dyDescent="0.3">
      <c r="A2056" s="49"/>
    </row>
    <row r="2057" spans="1:1" x14ac:dyDescent="0.3">
      <c r="A2057" s="49"/>
    </row>
    <row r="2058" spans="1:1" x14ac:dyDescent="0.3">
      <c r="A2058" s="49"/>
    </row>
    <row r="2059" spans="1:1" x14ac:dyDescent="0.3">
      <c r="A2059" s="49"/>
    </row>
    <row r="2060" spans="1:1" x14ac:dyDescent="0.3">
      <c r="A2060" s="49"/>
    </row>
    <row r="2061" spans="1:1" x14ac:dyDescent="0.3">
      <c r="A2061" s="49"/>
    </row>
    <row r="2062" spans="1:1" x14ac:dyDescent="0.3">
      <c r="A2062" s="49"/>
    </row>
    <row r="2063" spans="1:1" x14ac:dyDescent="0.3">
      <c r="A2063" s="49"/>
    </row>
    <row r="2064" spans="1:1" x14ac:dyDescent="0.3">
      <c r="A2064" s="49"/>
    </row>
    <row r="2065" spans="1:1" x14ac:dyDescent="0.3">
      <c r="A2065" s="49"/>
    </row>
    <row r="2066" spans="1:1" x14ac:dyDescent="0.3">
      <c r="A2066" s="49"/>
    </row>
    <row r="2067" spans="1:1" x14ac:dyDescent="0.3">
      <c r="A2067" s="49"/>
    </row>
    <row r="2068" spans="1:1" x14ac:dyDescent="0.3">
      <c r="A2068" s="49"/>
    </row>
    <row r="2069" spans="1:1" x14ac:dyDescent="0.3">
      <c r="A2069" s="49"/>
    </row>
    <row r="2070" spans="1:1" x14ac:dyDescent="0.3">
      <c r="A2070" s="49"/>
    </row>
    <row r="2071" spans="1:1" x14ac:dyDescent="0.3">
      <c r="A2071" s="49"/>
    </row>
    <row r="2072" spans="1:1" x14ac:dyDescent="0.3">
      <c r="A2072" s="49"/>
    </row>
    <row r="2073" spans="1:1" x14ac:dyDescent="0.3">
      <c r="A2073" s="49"/>
    </row>
    <row r="2074" spans="1:1" x14ac:dyDescent="0.3">
      <c r="A2074" s="49"/>
    </row>
    <row r="2075" spans="1:1" x14ac:dyDescent="0.3">
      <c r="A2075" s="49"/>
    </row>
    <row r="2076" spans="1:1" x14ac:dyDescent="0.3">
      <c r="A2076" s="49"/>
    </row>
    <row r="2077" spans="1:1" x14ac:dyDescent="0.3">
      <c r="A2077" s="49"/>
    </row>
    <row r="2078" spans="1:1" x14ac:dyDescent="0.3">
      <c r="A2078" s="49"/>
    </row>
    <row r="2079" spans="1:1" x14ac:dyDescent="0.3">
      <c r="A2079" s="49"/>
    </row>
    <row r="2080" spans="1:1" x14ac:dyDescent="0.3">
      <c r="A2080" s="49"/>
    </row>
    <row r="2081" spans="1:1" x14ac:dyDescent="0.3">
      <c r="A2081" s="49"/>
    </row>
    <row r="2082" spans="1:1" x14ac:dyDescent="0.3">
      <c r="A2082" s="49"/>
    </row>
    <row r="2083" spans="1:1" x14ac:dyDescent="0.3">
      <c r="A2083" s="49"/>
    </row>
    <row r="2084" spans="1:1" x14ac:dyDescent="0.3">
      <c r="A2084" s="49"/>
    </row>
    <row r="2085" spans="1:1" x14ac:dyDescent="0.3">
      <c r="A2085" s="49"/>
    </row>
    <row r="2086" spans="1:1" x14ac:dyDescent="0.3">
      <c r="A2086" s="49"/>
    </row>
    <row r="2087" spans="1:1" x14ac:dyDescent="0.3">
      <c r="A2087" s="49"/>
    </row>
    <row r="2088" spans="1:1" x14ac:dyDescent="0.3">
      <c r="A2088" s="49"/>
    </row>
    <row r="2089" spans="1:1" x14ac:dyDescent="0.3">
      <c r="A2089" s="49"/>
    </row>
    <row r="2090" spans="1:1" x14ac:dyDescent="0.3">
      <c r="A2090" s="49"/>
    </row>
    <row r="2091" spans="1:1" x14ac:dyDescent="0.3">
      <c r="A2091" s="49"/>
    </row>
    <row r="2092" spans="1:1" x14ac:dyDescent="0.3">
      <c r="A2092" s="49"/>
    </row>
    <row r="2093" spans="1:1" x14ac:dyDescent="0.3">
      <c r="A2093" s="49"/>
    </row>
    <row r="2094" spans="1:1" x14ac:dyDescent="0.3">
      <c r="A2094" s="49"/>
    </row>
    <row r="2095" spans="1:1" x14ac:dyDescent="0.3">
      <c r="A2095" s="49"/>
    </row>
    <row r="2096" spans="1:1" x14ac:dyDescent="0.3">
      <c r="A2096" s="49"/>
    </row>
    <row r="2097" spans="1:1" x14ac:dyDescent="0.3">
      <c r="A2097" s="49"/>
    </row>
    <row r="2098" spans="1:1" x14ac:dyDescent="0.3">
      <c r="A2098" s="49"/>
    </row>
    <row r="2099" spans="1:1" x14ac:dyDescent="0.3">
      <c r="A2099" s="49"/>
    </row>
    <row r="2100" spans="1:1" x14ac:dyDescent="0.3">
      <c r="A2100" s="49"/>
    </row>
    <row r="2101" spans="1:1" x14ac:dyDescent="0.3">
      <c r="A2101" s="49"/>
    </row>
    <row r="2102" spans="1:1" x14ac:dyDescent="0.3">
      <c r="A2102" s="49"/>
    </row>
    <row r="2103" spans="1:1" x14ac:dyDescent="0.3">
      <c r="A2103" s="49"/>
    </row>
    <row r="2104" spans="1:1" x14ac:dyDescent="0.3">
      <c r="A2104" s="49"/>
    </row>
    <row r="2105" spans="1:1" x14ac:dyDescent="0.3">
      <c r="A2105" s="49"/>
    </row>
    <row r="2106" spans="1:1" x14ac:dyDescent="0.3">
      <c r="A2106" s="49"/>
    </row>
    <row r="2107" spans="1:1" x14ac:dyDescent="0.3">
      <c r="A2107" s="49"/>
    </row>
    <row r="2108" spans="1:1" x14ac:dyDescent="0.3">
      <c r="A2108" s="49"/>
    </row>
    <row r="2109" spans="1:1" x14ac:dyDescent="0.3">
      <c r="A2109" s="49"/>
    </row>
    <row r="2110" spans="1:1" x14ac:dyDescent="0.3">
      <c r="A2110" s="49"/>
    </row>
    <row r="2111" spans="1:1" x14ac:dyDescent="0.3">
      <c r="A2111" s="49"/>
    </row>
    <row r="2112" spans="1:1" x14ac:dyDescent="0.3">
      <c r="A2112" s="49"/>
    </row>
    <row r="2113" spans="1:1" x14ac:dyDescent="0.3">
      <c r="A2113" s="49"/>
    </row>
    <row r="2114" spans="1:1" x14ac:dyDescent="0.3">
      <c r="A2114" s="49"/>
    </row>
    <row r="2115" spans="1:1" x14ac:dyDescent="0.3">
      <c r="A2115" s="49"/>
    </row>
    <row r="2116" spans="1:1" x14ac:dyDescent="0.3">
      <c r="A2116" s="49"/>
    </row>
    <row r="2117" spans="1:1" x14ac:dyDescent="0.3">
      <c r="A2117" s="49"/>
    </row>
    <row r="2118" spans="1:1" x14ac:dyDescent="0.3">
      <c r="A2118" s="49"/>
    </row>
    <row r="2119" spans="1:1" x14ac:dyDescent="0.3">
      <c r="A2119" s="49"/>
    </row>
    <row r="2120" spans="1:1" x14ac:dyDescent="0.3">
      <c r="A2120" s="49"/>
    </row>
    <row r="2121" spans="1:1" x14ac:dyDescent="0.3">
      <c r="A2121" s="49"/>
    </row>
    <row r="2122" spans="1:1" x14ac:dyDescent="0.3">
      <c r="A2122" s="49"/>
    </row>
    <row r="2123" spans="1:1" x14ac:dyDescent="0.3">
      <c r="A2123" s="49"/>
    </row>
    <row r="2124" spans="1:1" x14ac:dyDescent="0.3">
      <c r="A2124" s="49"/>
    </row>
    <row r="2125" spans="1:1" x14ac:dyDescent="0.3">
      <c r="A2125" s="49"/>
    </row>
    <row r="2126" spans="1:1" x14ac:dyDescent="0.3">
      <c r="A2126" s="49"/>
    </row>
    <row r="2127" spans="1:1" x14ac:dyDescent="0.3">
      <c r="A2127" s="49"/>
    </row>
    <row r="2128" spans="1:1" x14ac:dyDescent="0.3">
      <c r="A2128" s="49"/>
    </row>
    <row r="2129" spans="1:1" x14ac:dyDescent="0.3">
      <c r="A2129" s="49"/>
    </row>
    <row r="2130" spans="1:1" x14ac:dyDescent="0.3">
      <c r="A2130" s="49"/>
    </row>
    <row r="2131" spans="1:1" x14ac:dyDescent="0.3">
      <c r="A2131" s="49"/>
    </row>
    <row r="2132" spans="1:1" x14ac:dyDescent="0.3">
      <c r="A2132" s="49"/>
    </row>
    <row r="2133" spans="1:1" x14ac:dyDescent="0.3">
      <c r="A2133" s="49"/>
    </row>
    <row r="2134" spans="1:1" x14ac:dyDescent="0.3">
      <c r="A2134" s="49"/>
    </row>
    <row r="2135" spans="1:1" x14ac:dyDescent="0.3">
      <c r="A2135" s="49"/>
    </row>
    <row r="2136" spans="1:1" x14ac:dyDescent="0.3">
      <c r="A2136" s="49"/>
    </row>
    <row r="2137" spans="1:1" x14ac:dyDescent="0.3">
      <c r="A2137" s="49"/>
    </row>
    <row r="2138" spans="1:1" x14ac:dyDescent="0.3">
      <c r="A2138" s="49"/>
    </row>
    <row r="2139" spans="1:1" x14ac:dyDescent="0.3">
      <c r="A2139" s="49"/>
    </row>
    <row r="2140" spans="1:1" x14ac:dyDescent="0.3">
      <c r="A2140" s="49"/>
    </row>
    <row r="2141" spans="1:1" x14ac:dyDescent="0.3">
      <c r="A2141" s="49"/>
    </row>
    <row r="2142" spans="1:1" x14ac:dyDescent="0.3">
      <c r="A2142" s="49"/>
    </row>
    <row r="2143" spans="1:1" x14ac:dyDescent="0.3">
      <c r="A2143" s="49"/>
    </row>
    <row r="2144" spans="1:1" x14ac:dyDescent="0.3">
      <c r="A2144" s="49"/>
    </row>
    <row r="2145" spans="1:1" x14ac:dyDescent="0.3">
      <c r="A2145" s="49"/>
    </row>
    <row r="2146" spans="1:1" x14ac:dyDescent="0.3">
      <c r="A2146" s="49"/>
    </row>
    <row r="2147" spans="1:1" x14ac:dyDescent="0.3">
      <c r="A2147" s="49"/>
    </row>
    <row r="2148" spans="1:1" x14ac:dyDescent="0.3">
      <c r="A2148" s="49"/>
    </row>
    <row r="2149" spans="1:1" x14ac:dyDescent="0.3">
      <c r="A2149" s="49"/>
    </row>
    <row r="2150" spans="1:1" x14ac:dyDescent="0.3">
      <c r="A2150" s="49"/>
    </row>
    <row r="2151" spans="1:1" x14ac:dyDescent="0.3">
      <c r="A2151" s="49"/>
    </row>
    <row r="2152" spans="1:1" x14ac:dyDescent="0.3">
      <c r="A2152" s="49"/>
    </row>
    <row r="2153" spans="1:1" x14ac:dyDescent="0.3">
      <c r="A2153" s="49"/>
    </row>
    <row r="2154" spans="1:1" x14ac:dyDescent="0.3">
      <c r="A2154" s="49"/>
    </row>
    <row r="2155" spans="1:1" x14ac:dyDescent="0.3">
      <c r="A2155" s="49"/>
    </row>
    <row r="2156" spans="1:1" x14ac:dyDescent="0.3">
      <c r="A2156" s="49"/>
    </row>
    <row r="2157" spans="1:1" x14ac:dyDescent="0.3">
      <c r="A2157" s="49"/>
    </row>
    <row r="2158" spans="1:1" x14ac:dyDescent="0.3">
      <c r="A2158" s="49"/>
    </row>
    <row r="2159" spans="1:1" x14ac:dyDescent="0.3">
      <c r="A2159" s="49"/>
    </row>
    <row r="2160" spans="1:1" x14ac:dyDescent="0.3">
      <c r="A2160" s="49"/>
    </row>
    <row r="2161" spans="1:1" x14ac:dyDescent="0.3">
      <c r="A2161" s="49"/>
    </row>
    <row r="2162" spans="1:1" x14ac:dyDescent="0.3">
      <c r="A2162" s="49"/>
    </row>
    <row r="2163" spans="1:1" x14ac:dyDescent="0.3">
      <c r="A2163" s="49"/>
    </row>
    <row r="2164" spans="1:1" x14ac:dyDescent="0.3">
      <c r="A2164" s="49"/>
    </row>
    <row r="2165" spans="1:1" x14ac:dyDescent="0.3">
      <c r="A2165" s="49"/>
    </row>
    <row r="2166" spans="1:1" x14ac:dyDescent="0.3">
      <c r="A2166" s="49"/>
    </row>
    <row r="2167" spans="1:1" x14ac:dyDescent="0.3">
      <c r="A2167" s="49"/>
    </row>
    <row r="2168" spans="1:1" x14ac:dyDescent="0.3">
      <c r="A2168" s="49"/>
    </row>
    <row r="2169" spans="1:1" x14ac:dyDescent="0.3">
      <c r="A2169" s="49"/>
    </row>
    <row r="2170" spans="1:1" x14ac:dyDescent="0.3">
      <c r="A2170" s="49"/>
    </row>
    <row r="2171" spans="1:1" x14ac:dyDescent="0.3">
      <c r="A2171" s="49"/>
    </row>
    <row r="2172" spans="1:1" x14ac:dyDescent="0.3">
      <c r="A2172" s="49"/>
    </row>
    <row r="2173" spans="1:1" x14ac:dyDescent="0.3">
      <c r="A2173" s="49"/>
    </row>
    <row r="2174" spans="1:1" x14ac:dyDescent="0.3">
      <c r="A2174" s="49"/>
    </row>
    <row r="2175" spans="1:1" x14ac:dyDescent="0.3">
      <c r="A2175" s="49"/>
    </row>
    <row r="2176" spans="1:1" x14ac:dyDescent="0.3">
      <c r="A2176" s="49"/>
    </row>
    <row r="2177" spans="1:1" x14ac:dyDescent="0.3">
      <c r="A2177" s="49"/>
    </row>
    <row r="2178" spans="1:1" x14ac:dyDescent="0.3">
      <c r="A2178" s="49"/>
    </row>
    <row r="2179" spans="1:1" x14ac:dyDescent="0.3">
      <c r="A2179" s="49"/>
    </row>
    <row r="2180" spans="1:1" x14ac:dyDescent="0.3">
      <c r="A2180" s="49"/>
    </row>
    <row r="2181" spans="1:1" x14ac:dyDescent="0.3">
      <c r="A2181" s="49"/>
    </row>
    <row r="2182" spans="1:1" x14ac:dyDescent="0.3">
      <c r="A2182" s="49"/>
    </row>
    <row r="2183" spans="1:1" x14ac:dyDescent="0.3">
      <c r="A2183" s="49"/>
    </row>
    <row r="2184" spans="1:1" x14ac:dyDescent="0.3">
      <c r="A2184" s="49"/>
    </row>
    <row r="2185" spans="1:1" x14ac:dyDescent="0.3">
      <c r="A2185" s="49"/>
    </row>
    <row r="2186" spans="1:1" x14ac:dyDescent="0.3">
      <c r="A2186" s="49"/>
    </row>
    <row r="2187" spans="1:1" x14ac:dyDescent="0.3">
      <c r="A2187" s="49"/>
    </row>
    <row r="2188" spans="1:1" x14ac:dyDescent="0.3">
      <c r="A2188" s="49"/>
    </row>
    <row r="2189" spans="1:1" x14ac:dyDescent="0.3">
      <c r="A2189" s="49"/>
    </row>
    <row r="2190" spans="1:1" x14ac:dyDescent="0.3">
      <c r="A2190" s="49"/>
    </row>
    <row r="2191" spans="1:1" x14ac:dyDescent="0.3">
      <c r="A2191" s="49"/>
    </row>
    <row r="2192" spans="1:1" x14ac:dyDescent="0.3">
      <c r="A2192" s="49"/>
    </row>
    <row r="2193" spans="1:1" x14ac:dyDescent="0.3">
      <c r="A2193" s="49"/>
    </row>
    <row r="2194" spans="1:1" x14ac:dyDescent="0.3">
      <c r="A2194" s="49"/>
    </row>
    <row r="2195" spans="1:1" x14ac:dyDescent="0.3">
      <c r="A2195" s="49"/>
    </row>
    <row r="2196" spans="1:1" x14ac:dyDescent="0.3">
      <c r="A2196" s="49"/>
    </row>
    <row r="2197" spans="1:1" x14ac:dyDescent="0.3">
      <c r="A2197" s="49"/>
    </row>
    <row r="2198" spans="1:1" x14ac:dyDescent="0.3">
      <c r="A2198" s="49"/>
    </row>
    <row r="2199" spans="1:1" x14ac:dyDescent="0.3">
      <c r="A2199" s="49"/>
    </row>
    <row r="2200" spans="1:1" x14ac:dyDescent="0.3">
      <c r="A2200" s="49"/>
    </row>
    <row r="2201" spans="1:1" x14ac:dyDescent="0.3">
      <c r="A2201" s="49"/>
    </row>
    <row r="2202" spans="1:1" x14ac:dyDescent="0.3">
      <c r="A2202" s="49"/>
    </row>
    <row r="2203" spans="1:1" x14ac:dyDescent="0.3">
      <c r="A2203" s="49"/>
    </row>
    <row r="2204" spans="1:1" x14ac:dyDescent="0.3">
      <c r="A2204" s="49"/>
    </row>
    <row r="2205" spans="1:1" x14ac:dyDescent="0.3">
      <c r="A2205" s="49"/>
    </row>
    <row r="2206" spans="1:1" x14ac:dyDescent="0.3">
      <c r="A2206" s="49"/>
    </row>
    <row r="2207" spans="1:1" x14ac:dyDescent="0.3">
      <c r="A2207" s="49"/>
    </row>
    <row r="2208" spans="1:1" x14ac:dyDescent="0.3">
      <c r="A2208" s="49"/>
    </row>
    <row r="2209" spans="1:1" x14ac:dyDescent="0.3">
      <c r="A2209" s="49"/>
    </row>
    <row r="2210" spans="1:1" x14ac:dyDescent="0.3">
      <c r="A2210" s="49"/>
    </row>
    <row r="2211" spans="1:1" x14ac:dyDescent="0.3">
      <c r="A2211" s="49"/>
    </row>
    <row r="2212" spans="1:1" x14ac:dyDescent="0.3">
      <c r="A2212" s="49"/>
    </row>
    <row r="2213" spans="1:1" x14ac:dyDescent="0.3">
      <c r="A2213" s="49"/>
    </row>
    <row r="2214" spans="1:1" x14ac:dyDescent="0.3">
      <c r="A2214" s="49"/>
    </row>
    <row r="2215" spans="1:1" x14ac:dyDescent="0.3">
      <c r="A2215" s="49"/>
    </row>
    <row r="2216" spans="1:1" x14ac:dyDescent="0.3">
      <c r="A2216" s="49"/>
    </row>
    <row r="2217" spans="1:1" x14ac:dyDescent="0.3">
      <c r="A2217" s="49"/>
    </row>
    <row r="2218" spans="1:1" x14ac:dyDescent="0.3">
      <c r="A2218" s="49"/>
    </row>
    <row r="2219" spans="1:1" x14ac:dyDescent="0.3">
      <c r="A2219" s="49"/>
    </row>
    <row r="2220" spans="1:1" x14ac:dyDescent="0.3">
      <c r="A2220" s="49"/>
    </row>
    <row r="2221" spans="1:1" x14ac:dyDescent="0.3">
      <c r="A2221" s="49"/>
    </row>
    <row r="2222" spans="1:1" x14ac:dyDescent="0.3">
      <c r="A2222" s="49"/>
    </row>
    <row r="2223" spans="1:1" x14ac:dyDescent="0.3">
      <c r="A2223" s="49"/>
    </row>
    <row r="2224" spans="1:1" x14ac:dyDescent="0.3">
      <c r="A2224" s="49"/>
    </row>
    <row r="2225" spans="1:1" x14ac:dyDescent="0.3">
      <c r="A2225" s="49"/>
    </row>
    <row r="2226" spans="1:1" x14ac:dyDescent="0.3">
      <c r="A2226" s="49"/>
    </row>
    <row r="2227" spans="1:1" x14ac:dyDescent="0.3">
      <c r="A2227" s="49"/>
    </row>
    <row r="2228" spans="1:1" x14ac:dyDescent="0.3">
      <c r="A2228" s="49"/>
    </row>
    <row r="2229" spans="1:1" x14ac:dyDescent="0.3">
      <c r="A2229" s="49"/>
    </row>
    <row r="2230" spans="1:1" x14ac:dyDescent="0.3">
      <c r="A2230" s="49"/>
    </row>
    <row r="2231" spans="1:1" x14ac:dyDescent="0.3">
      <c r="A2231" s="49"/>
    </row>
    <row r="2232" spans="1:1" x14ac:dyDescent="0.3">
      <c r="A2232" s="49"/>
    </row>
    <row r="2233" spans="1:1" x14ac:dyDescent="0.3">
      <c r="A2233" s="49"/>
    </row>
    <row r="2234" spans="1:1" x14ac:dyDescent="0.3">
      <c r="A2234" s="49"/>
    </row>
    <row r="2235" spans="1:1" x14ac:dyDescent="0.3">
      <c r="A2235" s="49"/>
    </row>
    <row r="2236" spans="1:1" x14ac:dyDescent="0.3">
      <c r="A2236" s="49"/>
    </row>
    <row r="2237" spans="1:1" x14ac:dyDescent="0.3">
      <c r="A2237" s="49"/>
    </row>
    <row r="2238" spans="1:1" x14ac:dyDescent="0.3">
      <c r="A2238" s="49"/>
    </row>
    <row r="2239" spans="1:1" x14ac:dyDescent="0.3">
      <c r="A2239" s="49"/>
    </row>
    <row r="2240" spans="1:1" x14ac:dyDescent="0.3">
      <c r="A2240" s="49"/>
    </row>
    <row r="2241" spans="1:1" x14ac:dyDescent="0.3">
      <c r="A2241" s="49"/>
    </row>
    <row r="2242" spans="1:1" x14ac:dyDescent="0.3">
      <c r="A2242" s="49"/>
    </row>
    <row r="2243" spans="1:1" x14ac:dyDescent="0.3">
      <c r="A2243" s="49"/>
    </row>
    <row r="2244" spans="1:1" x14ac:dyDescent="0.3">
      <c r="A2244" s="49"/>
    </row>
    <row r="2245" spans="1:1" x14ac:dyDescent="0.3">
      <c r="A2245" s="49"/>
    </row>
    <row r="2246" spans="1:1" x14ac:dyDescent="0.3">
      <c r="A2246" s="49"/>
    </row>
    <row r="2247" spans="1:1" x14ac:dyDescent="0.3">
      <c r="A2247" s="49"/>
    </row>
    <row r="2248" spans="1:1" x14ac:dyDescent="0.3">
      <c r="A2248" s="49"/>
    </row>
    <row r="2249" spans="1:1" x14ac:dyDescent="0.3">
      <c r="A2249" s="49"/>
    </row>
    <row r="2250" spans="1:1" x14ac:dyDescent="0.3">
      <c r="A2250" s="49"/>
    </row>
    <row r="2251" spans="1:1" x14ac:dyDescent="0.3">
      <c r="A2251" s="49"/>
    </row>
    <row r="2252" spans="1:1" x14ac:dyDescent="0.3">
      <c r="A2252" s="49"/>
    </row>
    <row r="2253" spans="1:1" x14ac:dyDescent="0.3">
      <c r="A2253" s="49"/>
    </row>
    <row r="2254" spans="1:1" x14ac:dyDescent="0.3">
      <c r="A2254" s="49"/>
    </row>
    <row r="2255" spans="1:1" x14ac:dyDescent="0.3">
      <c r="A2255" s="49"/>
    </row>
    <row r="2256" spans="1:1" x14ac:dyDescent="0.3">
      <c r="A2256" s="49"/>
    </row>
    <row r="2257" spans="1:1" x14ac:dyDescent="0.3">
      <c r="A2257" s="49"/>
    </row>
    <row r="2258" spans="1:1" x14ac:dyDescent="0.3">
      <c r="A2258" s="49"/>
    </row>
    <row r="2259" spans="1:1" x14ac:dyDescent="0.3">
      <c r="A2259" s="49"/>
    </row>
    <row r="2260" spans="1:1" x14ac:dyDescent="0.3">
      <c r="A2260" s="49"/>
    </row>
    <row r="2261" spans="1:1" x14ac:dyDescent="0.3">
      <c r="A2261" s="49"/>
    </row>
    <row r="2262" spans="1:1" x14ac:dyDescent="0.3">
      <c r="A2262" s="49"/>
    </row>
    <row r="2263" spans="1:1" x14ac:dyDescent="0.3">
      <c r="A2263" s="49"/>
    </row>
    <row r="2264" spans="1:1" x14ac:dyDescent="0.3">
      <c r="A2264" s="49"/>
    </row>
    <row r="2265" spans="1:1" x14ac:dyDescent="0.3">
      <c r="A2265" s="49"/>
    </row>
    <row r="2266" spans="1:1" x14ac:dyDescent="0.3">
      <c r="A2266" s="49"/>
    </row>
    <row r="2267" spans="1:1" x14ac:dyDescent="0.3">
      <c r="A2267" s="49"/>
    </row>
    <row r="2268" spans="1:1" x14ac:dyDescent="0.3">
      <c r="A2268" s="49"/>
    </row>
    <row r="2269" spans="1:1" x14ac:dyDescent="0.3">
      <c r="A2269" s="49"/>
    </row>
    <row r="2270" spans="1:1" x14ac:dyDescent="0.3">
      <c r="A2270" s="49"/>
    </row>
    <row r="2271" spans="1:1" x14ac:dyDescent="0.3">
      <c r="A2271" s="49"/>
    </row>
    <row r="2272" spans="1:1" x14ac:dyDescent="0.3">
      <c r="A2272" s="49"/>
    </row>
    <row r="2273" spans="1:1" x14ac:dyDescent="0.3">
      <c r="A2273" s="49"/>
    </row>
    <row r="2274" spans="1:1" x14ac:dyDescent="0.3">
      <c r="A2274" s="49"/>
    </row>
    <row r="2275" spans="1:1" x14ac:dyDescent="0.3">
      <c r="A2275" s="49"/>
    </row>
    <row r="2276" spans="1:1" x14ac:dyDescent="0.3">
      <c r="A2276" s="49"/>
    </row>
    <row r="2277" spans="1:1" x14ac:dyDescent="0.3">
      <c r="A2277" s="49"/>
    </row>
    <row r="2278" spans="1:1" x14ac:dyDescent="0.3">
      <c r="A2278" s="49"/>
    </row>
    <row r="2279" spans="1:1" x14ac:dyDescent="0.3">
      <c r="A2279" s="49"/>
    </row>
    <row r="2280" spans="1:1" x14ac:dyDescent="0.3">
      <c r="A2280" s="49"/>
    </row>
    <row r="2281" spans="1:1" x14ac:dyDescent="0.3">
      <c r="A2281" s="49"/>
    </row>
    <row r="2282" spans="1:1" x14ac:dyDescent="0.3">
      <c r="A2282" s="49"/>
    </row>
    <row r="2283" spans="1:1" x14ac:dyDescent="0.3">
      <c r="A2283" s="49"/>
    </row>
    <row r="2284" spans="1:1" x14ac:dyDescent="0.3">
      <c r="A2284" s="49"/>
    </row>
    <row r="2285" spans="1:1" x14ac:dyDescent="0.3">
      <c r="A2285" s="49"/>
    </row>
    <row r="2286" spans="1:1" x14ac:dyDescent="0.3">
      <c r="A2286" s="49"/>
    </row>
    <row r="2287" spans="1:1" x14ac:dyDescent="0.3">
      <c r="A2287" s="49"/>
    </row>
    <row r="2288" spans="1:1" x14ac:dyDescent="0.3">
      <c r="A2288" s="49"/>
    </row>
    <row r="2289" spans="1:1" x14ac:dyDescent="0.3">
      <c r="A2289" s="49"/>
    </row>
    <row r="2290" spans="1:1" x14ac:dyDescent="0.3">
      <c r="A2290" s="49"/>
    </row>
    <row r="2291" spans="1:1" x14ac:dyDescent="0.3">
      <c r="A2291" s="49"/>
    </row>
    <row r="2292" spans="1:1" x14ac:dyDescent="0.3">
      <c r="A2292" s="49"/>
    </row>
    <row r="2293" spans="1:1" x14ac:dyDescent="0.3">
      <c r="A2293" s="49"/>
    </row>
    <row r="2294" spans="1:1" x14ac:dyDescent="0.3">
      <c r="A2294" s="49"/>
    </row>
    <row r="2295" spans="1:1" x14ac:dyDescent="0.3">
      <c r="A2295" s="49"/>
    </row>
    <row r="2296" spans="1:1" x14ac:dyDescent="0.3">
      <c r="A2296" s="49"/>
    </row>
    <row r="2297" spans="1:1" x14ac:dyDescent="0.3">
      <c r="A2297" s="49"/>
    </row>
    <row r="2298" spans="1:1" x14ac:dyDescent="0.3">
      <c r="A2298" s="49"/>
    </row>
    <row r="2299" spans="1:1" x14ac:dyDescent="0.3">
      <c r="A2299" s="49"/>
    </row>
    <row r="2300" spans="1:1" x14ac:dyDescent="0.3">
      <c r="A2300" s="49"/>
    </row>
    <row r="2301" spans="1:1" x14ac:dyDescent="0.3">
      <c r="A2301" s="49"/>
    </row>
    <row r="2302" spans="1:1" x14ac:dyDescent="0.3">
      <c r="A2302" s="49"/>
    </row>
    <row r="2303" spans="1:1" x14ac:dyDescent="0.3">
      <c r="A2303" s="49"/>
    </row>
    <row r="2304" spans="1:1" x14ac:dyDescent="0.3">
      <c r="A2304" s="49"/>
    </row>
    <row r="2305" spans="1:1" x14ac:dyDescent="0.3">
      <c r="A2305" s="49"/>
    </row>
    <row r="2306" spans="1:1" x14ac:dyDescent="0.3">
      <c r="A2306" s="49"/>
    </row>
    <row r="2307" spans="1:1" x14ac:dyDescent="0.3">
      <c r="A2307" s="49"/>
    </row>
    <row r="2308" spans="1:1" x14ac:dyDescent="0.3">
      <c r="A2308" s="49"/>
    </row>
    <row r="2309" spans="1:1" x14ac:dyDescent="0.3">
      <c r="A2309" s="49"/>
    </row>
    <row r="2310" spans="1:1" x14ac:dyDescent="0.3">
      <c r="A2310" s="49"/>
    </row>
    <row r="2311" spans="1:1" x14ac:dyDescent="0.3">
      <c r="A2311" s="49"/>
    </row>
    <row r="2312" spans="1:1" x14ac:dyDescent="0.3">
      <c r="A2312" s="49"/>
    </row>
    <row r="2313" spans="1:1" x14ac:dyDescent="0.3">
      <c r="A2313" s="49"/>
    </row>
    <row r="2314" spans="1:1" x14ac:dyDescent="0.3">
      <c r="A2314" s="49"/>
    </row>
    <row r="2315" spans="1:1" x14ac:dyDescent="0.3">
      <c r="A2315" s="49"/>
    </row>
    <row r="2316" spans="1:1" x14ac:dyDescent="0.3">
      <c r="A2316" s="49"/>
    </row>
    <row r="2317" spans="1:1" x14ac:dyDescent="0.3">
      <c r="A2317" s="49"/>
    </row>
    <row r="2318" spans="1:1" x14ac:dyDescent="0.3">
      <c r="A2318" s="49"/>
    </row>
    <row r="2319" spans="1:1" x14ac:dyDescent="0.3">
      <c r="A2319" s="49"/>
    </row>
    <row r="2320" spans="1:1" x14ac:dyDescent="0.3">
      <c r="A2320" s="49"/>
    </row>
    <row r="2321" spans="1:1" x14ac:dyDescent="0.3">
      <c r="A2321" s="49"/>
    </row>
    <row r="2322" spans="1:1" x14ac:dyDescent="0.3">
      <c r="A2322" s="49"/>
    </row>
    <row r="2323" spans="1:1" x14ac:dyDescent="0.3">
      <c r="A2323" s="49"/>
    </row>
    <row r="2324" spans="1:1" x14ac:dyDescent="0.3">
      <c r="A2324" s="49"/>
    </row>
    <row r="2325" spans="1:1" x14ac:dyDescent="0.3">
      <c r="A2325" s="49"/>
    </row>
    <row r="2326" spans="1:1" x14ac:dyDescent="0.3">
      <c r="A2326" s="49"/>
    </row>
    <row r="2327" spans="1:1" x14ac:dyDescent="0.3">
      <c r="A2327" s="49"/>
    </row>
    <row r="2328" spans="1:1" x14ac:dyDescent="0.3">
      <c r="A2328" s="49"/>
    </row>
    <row r="2329" spans="1:1" x14ac:dyDescent="0.3">
      <c r="A2329" s="49"/>
    </row>
    <row r="2330" spans="1:1" x14ac:dyDescent="0.3">
      <c r="A2330" s="49"/>
    </row>
    <row r="2331" spans="1:1" x14ac:dyDescent="0.3">
      <c r="A2331" s="49"/>
    </row>
    <row r="2332" spans="1:1" x14ac:dyDescent="0.3">
      <c r="A2332" s="49"/>
    </row>
    <row r="2333" spans="1:1" x14ac:dyDescent="0.3">
      <c r="A2333" s="49"/>
    </row>
    <row r="2334" spans="1:1" x14ac:dyDescent="0.3">
      <c r="A2334" s="49"/>
    </row>
    <row r="2335" spans="1:1" x14ac:dyDescent="0.3">
      <c r="A2335" s="49"/>
    </row>
    <row r="2336" spans="1:1" x14ac:dyDescent="0.3">
      <c r="A2336" s="49"/>
    </row>
    <row r="2337" spans="1:1" x14ac:dyDescent="0.3">
      <c r="A2337" s="49"/>
    </row>
    <row r="2338" spans="1:1" x14ac:dyDescent="0.3">
      <c r="A2338" s="49"/>
    </row>
    <row r="2339" spans="1:1" x14ac:dyDescent="0.3">
      <c r="A2339" s="49"/>
    </row>
    <row r="2340" spans="1:1" x14ac:dyDescent="0.3">
      <c r="A2340" s="49"/>
    </row>
    <row r="2341" spans="1:1" x14ac:dyDescent="0.3">
      <c r="A2341" s="49"/>
    </row>
    <row r="2342" spans="1:1" x14ac:dyDescent="0.3">
      <c r="A2342" s="49"/>
    </row>
    <row r="2343" spans="1:1" x14ac:dyDescent="0.3">
      <c r="A2343" s="49"/>
    </row>
    <row r="2344" spans="1:1" x14ac:dyDescent="0.3">
      <c r="A2344" s="49"/>
    </row>
    <row r="2345" spans="1:1" x14ac:dyDescent="0.3">
      <c r="A2345" s="49"/>
    </row>
    <row r="2346" spans="1:1" x14ac:dyDescent="0.3">
      <c r="A2346" s="49"/>
    </row>
    <row r="2347" spans="1:1" x14ac:dyDescent="0.3">
      <c r="A2347" s="49"/>
    </row>
    <row r="2348" spans="1:1" x14ac:dyDescent="0.3">
      <c r="A2348" s="49"/>
    </row>
    <row r="2349" spans="1:1" x14ac:dyDescent="0.3">
      <c r="A2349" s="49"/>
    </row>
    <row r="2350" spans="1:1" x14ac:dyDescent="0.3">
      <c r="A2350" s="49"/>
    </row>
    <row r="2351" spans="1:1" x14ac:dyDescent="0.3">
      <c r="A2351" s="49"/>
    </row>
    <row r="2352" spans="1:1" x14ac:dyDescent="0.3">
      <c r="A2352" s="49"/>
    </row>
    <row r="2353" spans="1:1" x14ac:dyDescent="0.3">
      <c r="A2353" s="49"/>
    </row>
    <row r="2354" spans="1:1" x14ac:dyDescent="0.3">
      <c r="A2354" s="49"/>
    </row>
    <row r="2355" spans="1:1" x14ac:dyDescent="0.3">
      <c r="A2355" s="49"/>
    </row>
    <row r="2356" spans="1:1" x14ac:dyDescent="0.3">
      <c r="A2356" s="49"/>
    </row>
    <row r="2357" spans="1:1" x14ac:dyDescent="0.3">
      <c r="A2357" s="49"/>
    </row>
    <row r="2358" spans="1:1" x14ac:dyDescent="0.3">
      <c r="A2358" s="49"/>
    </row>
    <row r="2359" spans="1:1" x14ac:dyDescent="0.3">
      <c r="A2359" s="49"/>
    </row>
    <row r="2360" spans="1:1" x14ac:dyDescent="0.3">
      <c r="A2360" s="49"/>
    </row>
    <row r="2361" spans="1:1" x14ac:dyDescent="0.3">
      <c r="A2361" s="49"/>
    </row>
    <row r="2362" spans="1:1" x14ac:dyDescent="0.3">
      <c r="A2362" s="49"/>
    </row>
    <row r="2363" spans="1:1" x14ac:dyDescent="0.3">
      <c r="A2363" s="49"/>
    </row>
    <row r="2364" spans="1:1" x14ac:dyDescent="0.3">
      <c r="A2364" s="49"/>
    </row>
    <row r="2365" spans="1:1" x14ac:dyDescent="0.3">
      <c r="A2365" s="49"/>
    </row>
    <row r="2366" spans="1:1" x14ac:dyDescent="0.3">
      <c r="A2366" s="49"/>
    </row>
    <row r="2367" spans="1:1" x14ac:dyDescent="0.3">
      <c r="A2367" s="49"/>
    </row>
    <row r="2368" spans="1:1" x14ac:dyDescent="0.3">
      <c r="A2368" s="49"/>
    </row>
    <row r="2369" spans="1:1" x14ac:dyDescent="0.3">
      <c r="A2369" s="49"/>
    </row>
    <row r="2370" spans="1:1" x14ac:dyDescent="0.3">
      <c r="A2370" s="49"/>
    </row>
    <row r="2371" spans="1:1" x14ac:dyDescent="0.3">
      <c r="A2371" s="49"/>
    </row>
    <row r="2372" spans="1:1" x14ac:dyDescent="0.3">
      <c r="A2372" s="49"/>
    </row>
    <row r="2373" spans="1:1" x14ac:dyDescent="0.3">
      <c r="A2373" s="49"/>
    </row>
    <row r="2374" spans="1:1" x14ac:dyDescent="0.3">
      <c r="A2374" s="49"/>
    </row>
    <row r="2375" spans="1:1" x14ac:dyDescent="0.3">
      <c r="A2375" s="49"/>
    </row>
    <row r="2376" spans="1:1" x14ac:dyDescent="0.3">
      <c r="A2376" s="49"/>
    </row>
    <row r="2377" spans="1:1" x14ac:dyDescent="0.3">
      <c r="A2377" s="49"/>
    </row>
    <row r="2378" spans="1:1" x14ac:dyDescent="0.3">
      <c r="A2378" s="49"/>
    </row>
    <row r="2379" spans="1:1" x14ac:dyDescent="0.3">
      <c r="A2379" s="49"/>
    </row>
    <row r="2380" spans="1:1" x14ac:dyDescent="0.3">
      <c r="A2380" s="49"/>
    </row>
    <row r="2381" spans="1:1" x14ac:dyDescent="0.3">
      <c r="A2381" s="49"/>
    </row>
    <row r="2382" spans="1:1" x14ac:dyDescent="0.3">
      <c r="A2382" s="49"/>
    </row>
    <row r="2383" spans="1:1" x14ac:dyDescent="0.3">
      <c r="A2383" s="49"/>
    </row>
    <row r="2384" spans="1:1" x14ac:dyDescent="0.3">
      <c r="A2384" s="49"/>
    </row>
    <row r="2385" spans="1:1" x14ac:dyDescent="0.3">
      <c r="A2385" s="49"/>
    </row>
    <row r="2386" spans="1:1" x14ac:dyDescent="0.3">
      <c r="A2386" s="49"/>
    </row>
    <row r="2387" spans="1:1" x14ac:dyDescent="0.3">
      <c r="A2387" s="49"/>
    </row>
    <row r="2388" spans="1:1" x14ac:dyDescent="0.3">
      <c r="A2388" s="49"/>
    </row>
    <row r="2389" spans="1:1" x14ac:dyDescent="0.3">
      <c r="A2389" s="49"/>
    </row>
    <row r="2390" spans="1:1" x14ac:dyDescent="0.3">
      <c r="A2390" s="49"/>
    </row>
    <row r="2391" spans="1:1" x14ac:dyDescent="0.3">
      <c r="A2391" s="49"/>
    </row>
    <row r="2392" spans="1:1" x14ac:dyDescent="0.3">
      <c r="A2392" s="49"/>
    </row>
    <row r="2393" spans="1:1" x14ac:dyDescent="0.3">
      <c r="A2393" s="49"/>
    </row>
    <row r="2394" spans="1:1" x14ac:dyDescent="0.3">
      <c r="A2394" s="49"/>
    </row>
    <row r="2395" spans="1:1" x14ac:dyDescent="0.3">
      <c r="A2395" s="49"/>
    </row>
    <row r="2396" spans="1:1" x14ac:dyDescent="0.3">
      <c r="A2396" s="49"/>
    </row>
    <row r="2397" spans="1:1" x14ac:dyDescent="0.3">
      <c r="A2397" s="49"/>
    </row>
    <row r="2398" spans="1:1" x14ac:dyDescent="0.3">
      <c r="A2398" s="49"/>
    </row>
    <row r="2399" spans="1:1" x14ac:dyDescent="0.3">
      <c r="A2399" s="49"/>
    </row>
    <row r="2400" spans="1:1" x14ac:dyDescent="0.3">
      <c r="A2400" s="49"/>
    </row>
    <row r="2401" spans="1:1" x14ac:dyDescent="0.3">
      <c r="A2401" s="49"/>
    </row>
    <row r="2402" spans="1:1" x14ac:dyDescent="0.3">
      <c r="A2402" s="49"/>
    </row>
    <row r="2403" spans="1:1" x14ac:dyDescent="0.3">
      <c r="A2403" s="49"/>
    </row>
    <row r="2404" spans="1:1" x14ac:dyDescent="0.3">
      <c r="A2404" s="49"/>
    </row>
    <row r="2405" spans="1:1" x14ac:dyDescent="0.3">
      <c r="A2405" s="49"/>
    </row>
    <row r="2406" spans="1:1" x14ac:dyDescent="0.3">
      <c r="A2406" s="49"/>
    </row>
    <row r="2407" spans="1:1" x14ac:dyDescent="0.3">
      <c r="A2407" s="49"/>
    </row>
    <row r="2408" spans="1:1" x14ac:dyDescent="0.3">
      <c r="A2408" s="49"/>
    </row>
    <row r="2409" spans="1:1" x14ac:dyDescent="0.3">
      <c r="A2409" s="49"/>
    </row>
    <row r="2410" spans="1:1" x14ac:dyDescent="0.3">
      <c r="A2410" s="49"/>
    </row>
    <row r="2411" spans="1:1" x14ac:dyDescent="0.3">
      <c r="A2411" s="49"/>
    </row>
    <row r="2412" spans="1:1" x14ac:dyDescent="0.3">
      <c r="A2412" s="49"/>
    </row>
    <row r="2413" spans="1:1" x14ac:dyDescent="0.3">
      <c r="A2413" s="49"/>
    </row>
    <row r="2414" spans="1:1" x14ac:dyDescent="0.3">
      <c r="A2414" s="49"/>
    </row>
    <row r="2415" spans="1:1" x14ac:dyDescent="0.3">
      <c r="A2415" s="49"/>
    </row>
    <row r="2416" spans="1:1" x14ac:dyDescent="0.3">
      <c r="A2416" s="49"/>
    </row>
    <row r="2417" spans="1:1" x14ac:dyDescent="0.3">
      <c r="A2417" s="49"/>
    </row>
    <row r="2418" spans="1:1" x14ac:dyDescent="0.3">
      <c r="A2418" s="49"/>
    </row>
    <row r="2419" spans="1:1" x14ac:dyDescent="0.3">
      <c r="A2419" s="49"/>
    </row>
    <row r="2420" spans="1:1" x14ac:dyDescent="0.3">
      <c r="A2420" s="49"/>
    </row>
    <row r="2421" spans="1:1" x14ac:dyDescent="0.3">
      <c r="A2421" s="49"/>
    </row>
    <row r="2422" spans="1:1" x14ac:dyDescent="0.3">
      <c r="A2422" s="49"/>
    </row>
    <row r="2423" spans="1:1" x14ac:dyDescent="0.3">
      <c r="A2423" s="49"/>
    </row>
    <row r="2424" spans="1:1" x14ac:dyDescent="0.3">
      <c r="A2424" s="49"/>
    </row>
    <row r="2425" spans="1:1" x14ac:dyDescent="0.3">
      <c r="A2425" s="49"/>
    </row>
    <row r="2426" spans="1:1" x14ac:dyDescent="0.3">
      <c r="A2426" s="49"/>
    </row>
    <row r="2427" spans="1:1" x14ac:dyDescent="0.3">
      <c r="A2427" s="49"/>
    </row>
    <row r="2428" spans="1:1" x14ac:dyDescent="0.3">
      <c r="A2428" s="49"/>
    </row>
    <row r="2429" spans="1:1" x14ac:dyDescent="0.3">
      <c r="A2429" s="49"/>
    </row>
    <row r="2430" spans="1:1" x14ac:dyDescent="0.3">
      <c r="A2430" s="49"/>
    </row>
    <row r="2431" spans="1:1" x14ac:dyDescent="0.3">
      <c r="A2431" s="49"/>
    </row>
    <row r="2432" spans="1:1" x14ac:dyDescent="0.3">
      <c r="A2432" s="49"/>
    </row>
    <row r="2433" spans="1:1" x14ac:dyDescent="0.3">
      <c r="A2433" s="49"/>
    </row>
    <row r="2434" spans="1:1" x14ac:dyDescent="0.3">
      <c r="A2434" s="49"/>
    </row>
    <row r="2435" spans="1:1" x14ac:dyDescent="0.3">
      <c r="A2435" s="49"/>
    </row>
    <row r="2436" spans="1:1" x14ac:dyDescent="0.3">
      <c r="A2436" s="49"/>
    </row>
    <row r="2437" spans="1:1" x14ac:dyDescent="0.3">
      <c r="A2437" s="49"/>
    </row>
    <row r="2438" spans="1:1" x14ac:dyDescent="0.3">
      <c r="A2438" s="49"/>
    </row>
    <row r="2439" spans="1:1" x14ac:dyDescent="0.3">
      <c r="A2439" s="49"/>
    </row>
    <row r="2440" spans="1:1" x14ac:dyDescent="0.3">
      <c r="A2440" s="49"/>
    </row>
    <row r="2441" spans="1:1" x14ac:dyDescent="0.3">
      <c r="A2441" s="49"/>
    </row>
    <row r="2442" spans="1:1" x14ac:dyDescent="0.3">
      <c r="A2442" s="49"/>
    </row>
    <row r="2443" spans="1:1" x14ac:dyDescent="0.3">
      <c r="A2443" s="49"/>
    </row>
    <row r="2444" spans="1:1" x14ac:dyDescent="0.3">
      <c r="A2444" s="49"/>
    </row>
    <row r="2445" spans="1:1" x14ac:dyDescent="0.3">
      <c r="A2445" s="49"/>
    </row>
    <row r="2446" spans="1:1" x14ac:dyDescent="0.3">
      <c r="A2446" s="49"/>
    </row>
    <row r="2447" spans="1:1" x14ac:dyDescent="0.3">
      <c r="A2447" s="49"/>
    </row>
    <row r="2448" spans="1:1" x14ac:dyDescent="0.3">
      <c r="A2448" s="49"/>
    </row>
    <row r="2449" spans="1:1" x14ac:dyDescent="0.3">
      <c r="A2449" s="49"/>
    </row>
    <row r="2450" spans="1:1" x14ac:dyDescent="0.3">
      <c r="A2450" s="49"/>
    </row>
    <row r="2451" spans="1:1" x14ac:dyDescent="0.3">
      <c r="A2451" s="49"/>
    </row>
    <row r="2452" spans="1:1" x14ac:dyDescent="0.3">
      <c r="A2452" s="49"/>
    </row>
    <row r="2453" spans="1:1" x14ac:dyDescent="0.3">
      <c r="A2453" s="49"/>
    </row>
    <row r="2454" spans="1:1" x14ac:dyDescent="0.3">
      <c r="A2454" s="49"/>
    </row>
    <row r="2455" spans="1:1" x14ac:dyDescent="0.3">
      <c r="A2455" s="49"/>
    </row>
    <row r="2456" spans="1:1" x14ac:dyDescent="0.3">
      <c r="A2456" s="49"/>
    </row>
    <row r="2457" spans="1:1" x14ac:dyDescent="0.3">
      <c r="A2457" s="49"/>
    </row>
    <row r="2458" spans="1:1" x14ac:dyDescent="0.3">
      <c r="A2458" s="49"/>
    </row>
    <row r="2459" spans="1:1" x14ac:dyDescent="0.3">
      <c r="A2459" s="49"/>
    </row>
    <row r="2460" spans="1:1" x14ac:dyDescent="0.3">
      <c r="A2460" s="49"/>
    </row>
    <row r="2461" spans="1:1" x14ac:dyDescent="0.3">
      <c r="A2461" s="49"/>
    </row>
    <row r="2462" spans="1:1" x14ac:dyDescent="0.3">
      <c r="A2462" s="49"/>
    </row>
    <row r="2463" spans="1:1" x14ac:dyDescent="0.3">
      <c r="A2463" s="49"/>
    </row>
    <row r="2464" spans="1:1" x14ac:dyDescent="0.3">
      <c r="A2464" s="49"/>
    </row>
    <row r="2465" spans="1:1" x14ac:dyDescent="0.3">
      <c r="A2465" s="49"/>
    </row>
    <row r="2466" spans="1:1" x14ac:dyDescent="0.3">
      <c r="A2466" s="49"/>
    </row>
    <row r="2467" spans="1:1" x14ac:dyDescent="0.3">
      <c r="A2467" s="49"/>
    </row>
    <row r="2468" spans="1:1" x14ac:dyDescent="0.3">
      <c r="A2468" s="49"/>
    </row>
    <row r="2469" spans="1:1" x14ac:dyDescent="0.3">
      <c r="A2469" s="49"/>
    </row>
    <row r="2470" spans="1:1" x14ac:dyDescent="0.3">
      <c r="A2470" s="49"/>
    </row>
    <row r="2471" spans="1:1" x14ac:dyDescent="0.3">
      <c r="A2471" s="49"/>
    </row>
    <row r="2472" spans="1:1" x14ac:dyDescent="0.3">
      <c r="A2472" s="49"/>
    </row>
    <row r="2473" spans="1:1" x14ac:dyDescent="0.3">
      <c r="A2473" s="49"/>
    </row>
    <row r="2474" spans="1:1" x14ac:dyDescent="0.3">
      <c r="A2474" s="49"/>
    </row>
    <row r="2475" spans="1:1" x14ac:dyDescent="0.3">
      <c r="A2475" s="49"/>
    </row>
    <row r="2476" spans="1:1" x14ac:dyDescent="0.3">
      <c r="A2476" s="49"/>
    </row>
    <row r="2477" spans="1:1" x14ac:dyDescent="0.3">
      <c r="A2477" s="49"/>
    </row>
    <row r="2478" spans="1:1" x14ac:dyDescent="0.3">
      <c r="A2478" s="49"/>
    </row>
    <row r="2479" spans="1:1" x14ac:dyDescent="0.3">
      <c r="A2479" s="49"/>
    </row>
    <row r="2480" spans="1:1" x14ac:dyDescent="0.3">
      <c r="A2480" s="49"/>
    </row>
    <row r="2481" spans="1:1" x14ac:dyDescent="0.3">
      <c r="A2481" s="49"/>
    </row>
    <row r="2482" spans="1:1" x14ac:dyDescent="0.3">
      <c r="A2482" s="49"/>
    </row>
    <row r="2483" spans="1:1" x14ac:dyDescent="0.3">
      <c r="A2483" s="49"/>
    </row>
    <row r="2484" spans="1:1" x14ac:dyDescent="0.3">
      <c r="A2484" s="49"/>
    </row>
    <row r="2485" spans="1:1" x14ac:dyDescent="0.3">
      <c r="A2485" s="49"/>
    </row>
    <row r="2486" spans="1:1" x14ac:dyDescent="0.3">
      <c r="A2486" s="49"/>
    </row>
    <row r="2487" spans="1:1" x14ac:dyDescent="0.3">
      <c r="A2487" s="49"/>
    </row>
    <row r="2488" spans="1:1" x14ac:dyDescent="0.3">
      <c r="A2488" s="49"/>
    </row>
    <row r="2489" spans="1:1" x14ac:dyDescent="0.3">
      <c r="A2489" s="49"/>
    </row>
    <row r="2490" spans="1:1" x14ac:dyDescent="0.3">
      <c r="A2490" s="49"/>
    </row>
    <row r="2491" spans="1:1" x14ac:dyDescent="0.3">
      <c r="A2491" s="49"/>
    </row>
    <row r="2492" spans="1:1" x14ac:dyDescent="0.3">
      <c r="A2492" s="49"/>
    </row>
    <row r="2493" spans="1:1" x14ac:dyDescent="0.3">
      <c r="A2493" s="49"/>
    </row>
    <row r="2494" spans="1:1" x14ac:dyDescent="0.3">
      <c r="A2494" s="49"/>
    </row>
    <row r="2495" spans="1:1" x14ac:dyDescent="0.3">
      <c r="A2495" s="49"/>
    </row>
    <row r="2496" spans="1:1" x14ac:dyDescent="0.3">
      <c r="A2496" s="49"/>
    </row>
    <row r="2497" spans="1:1" x14ac:dyDescent="0.3">
      <c r="A2497" s="49"/>
    </row>
    <row r="2498" spans="1:1" x14ac:dyDescent="0.3">
      <c r="A2498" s="49"/>
    </row>
    <row r="2499" spans="1:1" x14ac:dyDescent="0.3">
      <c r="A2499" s="49"/>
    </row>
    <row r="2500" spans="1:1" x14ac:dyDescent="0.3">
      <c r="A2500" s="49"/>
    </row>
    <row r="2501" spans="1:1" x14ac:dyDescent="0.3">
      <c r="A2501" s="49"/>
    </row>
    <row r="2502" spans="1:1" x14ac:dyDescent="0.3">
      <c r="A2502" s="49"/>
    </row>
    <row r="2503" spans="1:1" x14ac:dyDescent="0.3">
      <c r="A2503" s="49"/>
    </row>
    <row r="2504" spans="1:1" x14ac:dyDescent="0.3">
      <c r="A2504" s="49"/>
    </row>
    <row r="2505" spans="1:1" x14ac:dyDescent="0.3">
      <c r="A2505" s="49"/>
    </row>
    <row r="2506" spans="1:1" x14ac:dyDescent="0.3">
      <c r="A2506" s="49"/>
    </row>
    <row r="2507" spans="1:1" x14ac:dyDescent="0.3">
      <c r="A2507" s="49"/>
    </row>
    <row r="2508" spans="1:1" x14ac:dyDescent="0.3">
      <c r="A2508" s="49"/>
    </row>
    <row r="2509" spans="1:1" x14ac:dyDescent="0.3">
      <c r="A2509" s="49"/>
    </row>
    <row r="2510" spans="1:1" x14ac:dyDescent="0.3">
      <c r="A2510" s="49"/>
    </row>
    <row r="2511" spans="1:1" x14ac:dyDescent="0.3">
      <c r="A2511" s="49"/>
    </row>
    <row r="2512" spans="1:1" x14ac:dyDescent="0.3">
      <c r="A2512" s="49"/>
    </row>
    <row r="2513" spans="1:1" x14ac:dyDescent="0.3">
      <c r="A2513" s="49"/>
    </row>
    <row r="2514" spans="1:1" x14ac:dyDescent="0.3">
      <c r="A2514" s="49"/>
    </row>
    <row r="2515" spans="1:1" x14ac:dyDescent="0.3">
      <c r="A2515" s="49"/>
    </row>
    <row r="2516" spans="1:1" x14ac:dyDescent="0.3">
      <c r="A2516" s="49"/>
    </row>
    <row r="2517" spans="1:1" x14ac:dyDescent="0.3">
      <c r="A2517" s="49"/>
    </row>
    <row r="2518" spans="1:1" x14ac:dyDescent="0.3">
      <c r="A2518" s="49"/>
    </row>
    <row r="2519" spans="1:1" x14ac:dyDescent="0.3">
      <c r="A2519" s="49"/>
    </row>
    <row r="2520" spans="1:1" x14ac:dyDescent="0.3">
      <c r="A2520" s="49"/>
    </row>
    <row r="2521" spans="1:1" x14ac:dyDescent="0.3">
      <c r="A2521" s="49"/>
    </row>
    <row r="2522" spans="1:1" x14ac:dyDescent="0.3">
      <c r="A2522" s="49"/>
    </row>
    <row r="2523" spans="1:1" x14ac:dyDescent="0.3">
      <c r="A2523" s="49"/>
    </row>
    <row r="2524" spans="1:1" x14ac:dyDescent="0.3">
      <c r="A2524" s="49"/>
    </row>
    <row r="2525" spans="1:1" x14ac:dyDescent="0.3">
      <c r="A2525" s="49"/>
    </row>
    <row r="2526" spans="1:1" x14ac:dyDescent="0.3">
      <c r="A2526" s="49"/>
    </row>
    <row r="2527" spans="1:1" x14ac:dyDescent="0.3">
      <c r="A2527" s="49"/>
    </row>
    <row r="2528" spans="1:1" x14ac:dyDescent="0.3">
      <c r="A2528" s="49"/>
    </row>
    <row r="2529" spans="1:1" x14ac:dyDescent="0.3">
      <c r="A2529" s="49"/>
    </row>
    <row r="2530" spans="1:1" x14ac:dyDescent="0.3">
      <c r="A2530" s="49"/>
    </row>
    <row r="2531" spans="1:1" x14ac:dyDescent="0.3">
      <c r="A2531" s="49"/>
    </row>
    <row r="2532" spans="1:1" x14ac:dyDescent="0.3">
      <c r="A2532" s="49"/>
    </row>
    <row r="2533" spans="1:1" x14ac:dyDescent="0.3">
      <c r="A2533" s="49"/>
    </row>
    <row r="2534" spans="1:1" x14ac:dyDescent="0.3">
      <c r="A2534" s="49"/>
    </row>
    <row r="2535" spans="1:1" x14ac:dyDescent="0.3">
      <c r="A2535" s="49"/>
    </row>
    <row r="2536" spans="1:1" x14ac:dyDescent="0.3">
      <c r="A2536" s="49"/>
    </row>
    <row r="2537" spans="1:1" x14ac:dyDescent="0.3">
      <c r="A2537" s="49"/>
    </row>
    <row r="2538" spans="1:1" x14ac:dyDescent="0.3">
      <c r="A2538" s="49"/>
    </row>
    <row r="2539" spans="1:1" x14ac:dyDescent="0.3">
      <c r="A2539" s="49"/>
    </row>
    <row r="2540" spans="1:1" x14ac:dyDescent="0.3">
      <c r="A2540" s="49"/>
    </row>
    <row r="2541" spans="1:1" x14ac:dyDescent="0.3">
      <c r="A2541" s="49"/>
    </row>
    <row r="2542" spans="1:1" x14ac:dyDescent="0.3">
      <c r="A2542" s="49"/>
    </row>
    <row r="2543" spans="1:1" x14ac:dyDescent="0.3">
      <c r="A2543" s="49"/>
    </row>
    <row r="2544" spans="1:1" x14ac:dyDescent="0.3">
      <c r="A2544" s="49"/>
    </row>
    <row r="2545" spans="1:1" x14ac:dyDescent="0.3">
      <c r="A2545" s="49"/>
    </row>
    <row r="2546" spans="1:1" x14ac:dyDescent="0.3">
      <c r="A2546" s="49"/>
    </row>
    <row r="2547" spans="1:1" x14ac:dyDescent="0.3">
      <c r="A2547" s="49"/>
    </row>
    <row r="2548" spans="1:1" x14ac:dyDescent="0.3">
      <c r="A2548" s="49"/>
    </row>
    <row r="2549" spans="1:1" x14ac:dyDescent="0.3">
      <c r="A2549" s="49"/>
    </row>
    <row r="2550" spans="1:1" x14ac:dyDescent="0.3">
      <c r="A2550" s="49"/>
    </row>
    <row r="2551" spans="1:1" x14ac:dyDescent="0.3">
      <c r="A2551" s="49"/>
    </row>
    <row r="2552" spans="1:1" x14ac:dyDescent="0.3">
      <c r="A2552" s="49"/>
    </row>
    <row r="2553" spans="1:1" x14ac:dyDescent="0.3">
      <c r="A2553" s="49"/>
    </row>
    <row r="2554" spans="1:1" x14ac:dyDescent="0.3">
      <c r="A2554" s="49"/>
    </row>
    <row r="2555" spans="1:1" x14ac:dyDescent="0.3">
      <c r="A2555" s="49"/>
    </row>
    <row r="2556" spans="1:1" x14ac:dyDescent="0.3">
      <c r="A2556" s="49"/>
    </row>
    <row r="2557" spans="1:1" x14ac:dyDescent="0.3">
      <c r="A2557" s="49"/>
    </row>
    <row r="2558" spans="1:1" x14ac:dyDescent="0.3">
      <c r="A2558" s="49"/>
    </row>
    <row r="2559" spans="1:1" x14ac:dyDescent="0.3">
      <c r="A2559" s="49"/>
    </row>
    <row r="2560" spans="1:1" x14ac:dyDescent="0.3">
      <c r="A2560" s="49"/>
    </row>
    <row r="2561" spans="1:1" x14ac:dyDescent="0.3">
      <c r="A2561" s="49"/>
    </row>
    <row r="2562" spans="1:1" x14ac:dyDescent="0.3">
      <c r="A2562" s="49"/>
    </row>
    <row r="2563" spans="1:1" x14ac:dyDescent="0.3">
      <c r="A2563" s="49"/>
    </row>
    <row r="2564" spans="1:1" x14ac:dyDescent="0.3">
      <c r="A2564" s="49"/>
    </row>
    <row r="2565" spans="1:1" x14ac:dyDescent="0.3">
      <c r="A2565" s="49"/>
    </row>
    <row r="2566" spans="1:1" x14ac:dyDescent="0.3">
      <c r="A2566" s="49"/>
    </row>
    <row r="2567" spans="1:1" x14ac:dyDescent="0.3">
      <c r="A2567" s="49"/>
    </row>
    <row r="2568" spans="1:1" x14ac:dyDescent="0.3">
      <c r="A2568" s="49"/>
    </row>
    <row r="2569" spans="1:1" x14ac:dyDescent="0.3">
      <c r="A2569" s="49"/>
    </row>
    <row r="2570" spans="1:1" x14ac:dyDescent="0.3">
      <c r="A2570" s="49"/>
    </row>
    <row r="2571" spans="1:1" x14ac:dyDescent="0.3">
      <c r="A2571" s="49"/>
    </row>
    <row r="2572" spans="1:1" x14ac:dyDescent="0.3">
      <c r="A2572" s="49"/>
    </row>
    <row r="2573" spans="1:1" x14ac:dyDescent="0.3">
      <c r="A2573" s="49"/>
    </row>
    <row r="2574" spans="1:1" x14ac:dyDescent="0.3">
      <c r="A2574" s="49"/>
    </row>
    <row r="2575" spans="1:1" x14ac:dyDescent="0.3">
      <c r="A2575" s="49"/>
    </row>
    <row r="2576" spans="1:1" x14ac:dyDescent="0.3">
      <c r="A2576" s="49"/>
    </row>
    <row r="2577" spans="1:1" x14ac:dyDescent="0.3">
      <c r="A2577" s="49"/>
    </row>
    <row r="2578" spans="1:1" x14ac:dyDescent="0.3">
      <c r="A2578" s="49"/>
    </row>
    <row r="2579" spans="1:1" x14ac:dyDescent="0.3">
      <c r="A2579" s="49"/>
    </row>
    <row r="2580" spans="1:1" x14ac:dyDescent="0.3">
      <c r="A2580" s="49"/>
    </row>
    <row r="2581" spans="1:1" x14ac:dyDescent="0.3">
      <c r="A2581" s="49"/>
    </row>
    <row r="2582" spans="1:1" x14ac:dyDescent="0.3">
      <c r="A2582" s="49"/>
    </row>
    <row r="2583" spans="1:1" x14ac:dyDescent="0.3">
      <c r="A2583" s="49"/>
    </row>
    <row r="2584" spans="1:1" x14ac:dyDescent="0.3">
      <c r="A2584" s="49"/>
    </row>
    <row r="2585" spans="1:1" x14ac:dyDescent="0.3">
      <c r="A2585" s="49"/>
    </row>
    <row r="2586" spans="1:1" x14ac:dyDescent="0.3">
      <c r="A2586" s="49"/>
    </row>
    <row r="2587" spans="1:1" x14ac:dyDescent="0.3">
      <c r="A2587" s="49"/>
    </row>
    <row r="2588" spans="1:1" x14ac:dyDescent="0.3">
      <c r="A2588" s="49"/>
    </row>
    <row r="2589" spans="1:1" x14ac:dyDescent="0.3">
      <c r="A2589" s="49"/>
    </row>
    <row r="2590" spans="1:1" x14ac:dyDescent="0.3">
      <c r="A2590" s="49"/>
    </row>
    <row r="2591" spans="1:1" x14ac:dyDescent="0.3">
      <c r="A2591" s="49"/>
    </row>
    <row r="2592" spans="1:1" x14ac:dyDescent="0.3">
      <c r="A2592" s="49"/>
    </row>
    <row r="2593" spans="1:1" x14ac:dyDescent="0.3">
      <c r="A2593" s="49"/>
    </row>
    <row r="2594" spans="1:1" x14ac:dyDescent="0.3">
      <c r="A2594" s="49"/>
    </row>
    <row r="2595" spans="1:1" x14ac:dyDescent="0.3">
      <c r="A2595" s="49"/>
    </row>
    <row r="2596" spans="1:1" x14ac:dyDescent="0.3">
      <c r="A2596" s="49"/>
    </row>
    <row r="2597" spans="1:1" x14ac:dyDescent="0.3">
      <c r="A2597" s="49"/>
    </row>
    <row r="2598" spans="1:1" x14ac:dyDescent="0.3">
      <c r="A2598" s="49"/>
    </row>
    <row r="2599" spans="1:1" x14ac:dyDescent="0.3">
      <c r="A2599" s="49"/>
    </row>
    <row r="2600" spans="1:1" x14ac:dyDescent="0.3">
      <c r="A2600" s="49"/>
    </row>
    <row r="2601" spans="1:1" x14ac:dyDescent="0.3">
      <c r="A2601" s="49"/>
    </row>
    <row r="2602" spans="1:1" x14ac:dyDescent="0.3">
      <c r="A2602" s="49"/>
    </row>
    <row r="2603" spans="1:1" x14ac:dyDescent="0.3">
      <c r="A2603" s="49"/>
    </row>
    <row r="2604" spans="1:1" x14ac:dyDescent="0.3">
      <c r="A2604" s="49"/>
    </row>
    <row r="2605" spans="1:1" x14ac:dyDescent="0.3">
      <c r="A2605" s="49"/>
    </row>
    <row r="2606" spans="1:1" x14ac:dyDescent="0.3">
      <c r="A2606" s="49"/>
    </row>
    <row r="2607" spans="1:1" x14ac:dyDescent="0.3">
      <c r="A2607" s="49"/>
    </row>
    <row r="2608" spans="1:1" x14ac:dyDescent="0.3">
      <c r="A2608" s="49"/>
    </row>
    <row r="2609" spans="1:1" x14ac:dyDescent="0.3">
      <c r="A2609" s="49"/>
    </row>
    <row r="2610" spans="1:1" x14ac:dyDescent="0.3">
      <c r="A2610" s="49"/>
    </row>
    <row r="2611" spans="1:1" x14ac:dyDescent="0.3">
      <c r="A2611" s="49"/>
    </row>
    <row r="2612" spans="1:1" x14ac:dyDescent="0.3">
      <c r="A2612" s="49"/>
    </row>
    <row r="2613" spans="1:1" x14ac:dyDescent="0.3">
      <c r="A2613" s="49"/>
    </row>
    <row r="2614" spans="1:1" x14ac:dyDescent="0.3">
      <c r="A2614" s="49"/>
    </row>
    <row r="2615" spans="1:1" x14ac:dyDescent="0.3">
      <c r="A2615" s="49"/>
    </row>
    <row r="2616" spans="1:1" x14ac:dyDescent="0.3">
      <c r="A2616" s="49"/>
    </row>
    <row r="2617" spans="1:1" x14ac:dyDescent="0.3">
      <c r="A2617" s="49"/>
    </row>
    <row r="2618" spans="1:1" x14ac:dyDescent="0.3">
      <c r="A2618" s="49"/>
    </row>
    <row r="2619" spans="1:1" x14ac:dyDescent="0.3">
      <c r="A2619" s="49"/>
    </row>
    <row r="2620" spans="1:1" x14ac:dyDescent="0.3">
      <c r="A2620" s="49"/>
    </row>
    <row r="2621" spans="1:1" x14ac:dyDescent="0.3">
      <c r="A2621" s="49"/>
    </row>
    <row r="2622" spans="1:1" x14ac:dyDescent="0.3">
      <c r="A2622" s="49"/>
    </row>
    <row r="2623" spans="1:1" x14ac:dyDescent="0.3">
      <c r="A2623" s="49"/>
    </row>
    <row r="2624" spans="1:1" x14ac:dyDescent="0.3">
      <c r="A2624" s="49"/>
    </row>
    <row r="2625" spans="1:1" x14ac:dyDescent="0.3">
      <c r="A2625" s="49"/>
    </row>
    <row r="2626" spans="1:1" x14ac:dyDescent="0.3">
      <c r="A2626" s="49"/>
    </row>
    <row r="2627" spans="1:1" x14ac:dyDescent="0.3">
      <c r="A2627" s="49"/>
    </row>
    <row r="2628" spans="1:1" x14ac:dyDescent="0.3">
      <c r="A2628" s="49"/>
    </row>
    <row r="2629" spans="1:1" x14ac:dyDescent="0.3">
      <c r="A2629" s="49"/>
    </row>
    <row r="2630" spans="1:1" x14ac:dyDescent="0.3">
      <c r="A2630" s="49"/>
    </row>
    <row r="2631" spans="1:1" x14ac:dyDescent="0.3">
      <c r="A2631" s="49"/>
    </row>
    <row r="2632" spans="1:1" x14ac:dyDescent="0.3">
      <c r="A2632" s="49"/>
    </row>
    <row r="2633" spans="1:1" x14ac:dyDescent="0.3">
      <c r="A2633" s="49"/>
    </row>
    <row r="2634" spans="1:1" x14ac:dyDescent="0.3">
      <c r="A2634" s="49"/>
    </row>
    <row r="2635" spans="1:1" x14ac:dyDescent="0.3">
      <c r="A2635" s="49"/>
    </row>
    <row r="2636" spans="1:1" x14ac:dyDescent="0.3">
      <c r="A2636" s="49"/>
    </row>
    <row r="2637" spans="1:1" x14ac:dyDescent="0.3">
      <c r="A2637" s="49"/>
    </row>
    <row r="2638" spans="1:1" x14ac:dyDescent="0.3">
      <c r="A2638" s="49"/>
    </row>
    <row r="2639" spans="1:1" x14ac:dyDescent="0.3">
      <c r="A2639" s="49"/>
    </row>
    <row r="2640" spans="1:1" x14ac:dyDescent="0.3">
      <c r="A2640" s="49"/>
    </row>
    <row r="2641" spans="1:1" x14ac:dyDescent="0.3">
      <c r="A2641" s="49"/>
    </row>
    <row r="2642" spans="1:1" x14ac:dyDescent="0.3">
      <c r="A2642" s="49"/>
    </row>
    <row r="2643" spans="1:1" x14ac:dyDescent="0.3">
      <c r="A2643" s="49"/>
    </row>
    <row r="2644" spans="1:1" x14ac:dyDescent="0.3">
      <c r="A2644" s="49"/>
    </row>
    <row r="2645" spans="1:1" x14ac:dyDescent="0.3">
      <c r="A2645" s="49"/>
    </row>
    <row r="2646" spans="1:1" x14ac:dyDescent="0.3">
      <c r="A2646" s="49"/>
    </row>
    <row r="2647" spans="1:1" x14ac:dyDescent="0.3">
      <c r="A2647" s="49"/>
    </row>
    <row r="2648" spans="1:1" x14ac:dyDescent="0.3">
      <c r="A2648" s="49"/>
    </row>
    <row r="2649" spans="1:1" x14ac:dyDescent="0.3">
      <c r="A2649" s="49"/>
    </row>
    <row r="2650" spans="1:1" x14ac:dyDescent="0.3">
      <c r="A2650" s="49"/>
    </row>
    <row r="2651" spans="1:1" x14ac:dyDescent="0.3">
      <c r="A2651" s="49"/>
    </row>
    <row r="2652" spans="1:1" x14ac:dyDescent="0.3">
      <c r="A2652" s="49"/>
    </row>
    <row r="2653" spans="1:1" x14ac:dyDescent="0.3">
      <c r="A2653" s="49"/>
    </row>
    <row r="2654" spans="1:1" x14ac:dyDescent="0.3">
      <c r="A2654" s="49"/>
    </row>
    <row r="2655" spans="1:1" x14ac:dyDescent="0.3">
      <c r="A2655" s="49"/>
    </row>
    <row r="2656" spans="1:1" x14ac:dyDescent="0.3">
      <c r="A2656" s="49"/>
    </row>
    <row r="2657" spans="1:1" x14ac:dyDescent="0.3">
      <c r="A2657" s="49"/>
    </row>
    <row r="2658" spans="1:1" x14ac:dyDescent="0.3">
      <c r="A2658" s="49"/>
    </row>
    <row r="2659" spans="1:1" x14ac:dyDescent="0.3">
      <c r="A2659" s="49"/>
    </row>
    <row r="2660" spans="1:1" x14ac:dyDescent="0.3">
      <c r="A2660" s="49"/>
    </row>
    <row r="2661" spans="1:1" x14ac:dyDescent="0.3">
      <c r="A2661" s="49"/>
    </row>
    <row r="2662" spans="1:1" x14ac:dyDescent="0.3">
      <c r="A2662" s="49"/>
    </row>
    <row r="2663" spans="1:1" x14ac:dyDescent="0.3">
      <c r="A2663" s="49"/>
    </row>
    <row r="2664" spans="1:1" x14ac:dyDescent="0.3">
      <c r="A2664" s="49"/>
    </row>
    <row r="2665" spans="1:1" x14ac:dyDescent="0.3">
      <c r="A2665" s="49"/>
    </row>
    <row r="2666" spans="1:1" x14ac:dyDescent="0.3">
      <c r="A2666" s="49"/>
    </row>
    <row r="2667" spans="1:1" x14ac:dyDescent="0.3">
      <c r="A2667" s="49"/>
    </row>
    <row r="2668" spans="1:1" x14ac:dyDescent="0.3">
      <c r="A2668" s="49"/>
    </row>
    <row r="2669" spans="1:1" x14ac:dyDescent="0.3">
      <c r="A2669" s="49"/>
    </row>
    <row r="2670" spans="1:1" x14ac:dyDescent="0.3">
      <c r="A2670" s="49"/>
    </row>
    <row r="2671" spans="1:1" x14ac:dyDescent="0.3">
      <c r="A2671" s="49"/>
    </row>
    <row r="2672" spans="1:1" x14ac:dyDescent="0.3">
      <c r="A2672" s="49"/>
    </row>
    <row r="2673" spans="1:1" x14ac:dyDescent="0.3">
      <c r="A2673" s="49"/>
    </row>
  </sheetData>
  <sheetProtection algorithmName="SHA-512" hashValue="QNV6qerLIUtKt/Nh5gUPbG3o5rM36tCcF/UUlEgbNw+lq+pSzszsAotRcmOfeNO6AowjDi0/G/7aIMrf262iPA==" saltValue="xmH0fd71y1HaCxYYyLCoVA==" spinCount="100000" sheet="1" objects="1" scenarios="1"/>
  <protectedRanges>
    <protectedRange sqref="F22:H23" name="Rango1"/>
  </protectedRanges>
  <mergeCells count="75">
    <mergeCell ref="C81:O81"/>
    <mergeCell ref="B3:O3"/>
    <mergeCell ref="K33:N33"/>
    <mergeCell ref="K57:N57"/>
    <mergeCell ref="C1:P1"/>
    <mergeCell ref="C20:O20"/>
    <mergeCell ref="C5:O5"/>
    <mergeCell ref="C15:O15"/>
    <mergeCell ref="C11:O11"/>
    <mergeCell ref="C13:O13"/>
    <mergeCell ref="C46:O46"/>
    <mergeCell ref="C28:O28"/>
    <mergeCell ref="I29:J29"/>
    <mergeCell ref="B24:O24"/>
    <mergeCell ref="D33:H33"/>
    <mergeCell ref="D29:H30"/>
    <mergeCell ref="C26:O26"/>
    <mergeCell ref="C87:O87"/>
    <mergeCell ref="B73:O73"/>
    <mergeCell ref="C7:O7"/>
    <mergeCell ref="H18:I18"/>
    <mergeCell ref="F18:G18"/>
    <mergeCell ref="K58:N58"/>
    <mergeCell ref="C52:O52"/>
    <mergeCell ref="H17:I17"/>
    <mergeCell ref="K54:N55"/>
    <mergeCell ref="K56:N56"/>
    <mergeCell ref="D57:H57"/>
    <mergeCell ref="D58:H58"/>
    <mergeCell ref="F16:J16"/>
    <mergeCell ref="F17:G17"/>
    <mergeCell ref="C65:O65"/>
    <mergeCell ref="B85:O85"/>
    <mergeCell ref="C82:O82"/>
    <mergeCell ref="C75:O75"/>
    <mergeCell ref="C69:O71"/>
    <mergeCell ref="K31:N31"/>
    <mergeCell ref="D31:H31"/>
    <mergeCell ref="C63:O63"/>
    <mergeCell ref="C66:O66"/>
    <mergeCell ref="C68:O68"/>
    <mergeCell ref="C77:O80"/>
    <mergeCell ref="C48:O48"/>
    <mergeCell ref="I54:J54"/>
    <mergeCell ref="C62:O62"/>
    <mergeCell ref="K38:N39"/>
    <mergeCell ref="I38:J38"/>
    <mergeCell ref="D38:H39"/>
    <mergeCell ref="C50:O50"/>
    <mergeCell ref="C60:O60"/>
    <mergeCell ref="D54:H55"/>
    <mergeCell ref="D56:H56"/>
    <mergeCell ref="C44:O44"/>
    <mergeCell ref="K29:N30"/>
    <mergeCell ref="K32:N32"/>
    <mergeCell ref="D42:H42"/>
    <mergeCell ref="C34:O36"/>
    <mergeCell ref="K41:N41"/>
    <mergeCell ref="D32:H32"/>
    <mergeCell ref="D40:H40"/>
    <mergeCell ref="K40:N40"/>
    <mergeCell ref="K42:N42"/>
    <mergeCell ref="D41:H41"/>
    <mergeCell ref="C89:O89"/>
    <mergeCell ref="C95:O95"/>
    <mergeCell ref="C107:O107"/>
    <mergeCell ref="B103:O103"/>
    <mergeCell ref="C91:O91"/>
    <mergeCell ref="C92:O92"/>
    <mergeCell ref="C94:O94"/>
    <mergeCell ref="C100:O100"/>
    <mergeCell ref="C99:O99"/>
    <mergeCell ref="C93:O93"/>
    <mergeCell ref="C105:O105"/>
    <mergeCell ref="C97:O97"/>
  </mergeCells>
  <phoneticPr fontId="3" type="noConversion"/>
  <conditionalFormatting sqref="C29:C33 C38:C43 D31:D33">
    <cfRule type="expression" dxfId="15" priority="43" stopIfTrue="1">
      <formula>ISTEXT(C29)</formula>
    </cfRule>
  </conditionalFormatting>
  <conditionalFormatting sqref="D40:H43">
    <cfRule type="expression" dxfId="14" priority="39" stopIfTrue="1">
      <formula>ISTEXT(D40)</formula>
    </cfRule>
  </conditionalFormatting>
  <conditionalFormatting sqref="I40:I42 I56:I58 I31:I33">
    <cfRule type="expression" dxfId="13" priority="38" stopIfTrue="1">
      <formula>ISNUMBER(I31)</formula>
    </cfRule>
  </conditionalFormatting>
  <conditionalFormatting sqref="J57:J59 J31:J33 K31:N31 K32 J40:N42 J56:N58 D56:H58">
    <cfRule type="expression" dxfId="12" priority="30" stopIfTrue="1">
      <formula>ISTEXT(D31)</formula>
    </cfRule>
  </conditionalFormatting>
  <conditionalFormatting sqref="J57">
    <cfRule type="expression" dxfId="11" priority="29" stopIfTrue="1">
      <formula>ISTEXT($K$48)</formula>
    </cfRule>
  </conditionalFormatting>
  <conditionalFormatting sqref="F18">
    <cfRule type="expression" dxfId="10" priority="5" stopIfTrue="1">
      <formula>ISTEXT(F18)</formula>
    </cfRule>
  </conditionalFormatting>
  <conditionalFormatting sqref="K18:L18">
    <cfRule type="expression" dxfId="9" priority="4" stopIfTrue="1">
      <formula>ISNUMBER(K18)</formula>
    </cfRule>
  </conditionalFormatting>
  <conditionalFormatting sqref="M18">
    <cfRule type="expression" dxfId="8" priority="3" stopIfTrue="1">
      <formula>ISTEXT(M18)</formula>
    </cfRule>
  </conditionalFormatting>
  <conditionalFormatting sqref="H18:I18">
    <cfRule type="expression" dxfId="7" priority="2" stopIfTrue="1">
      <formula>ISNUMBER(H18)</formula>
    </cfRule>
  </conditionalFormatting>
  <conditionalFormatting sqref="J18">
    <cfRule type="expression" dxfId="6" priority="1" stopIfTrue="1">
      <formula>ISTEXT(J18)</formula>
    </cfRule>
  </conditionalFormatting>
  <hyperlinks>
    <hyperlink ref="C7" r:id="rId1"/>
    <hyperlink ref="C66" r:id="rId2"/>
    <hyperlink ref="C100" r:id="rId3"/>
    <hyperlink ref="C9" r:id="rId4" display="https://www.ine.es/dyngs/INEbase/es/operacion.htm?c=Estadistica_C&amp;cid=1254736177032&amp;menu=ultiDatos&amp;idp=1254735976614"/>
    <hyperlink ref="C63" r:id="rId5"/>
  </hyperlinks>
  <pageMargins left="0.7" right="0.7" top="0.75" bottom="0.75" header="0.3" footer="0.3"/>
  <pageSetup paperSize="9" orientation="portrait" horizontalDpi="300" verticalDpi="300" r:id="rId6"/>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48</vt:i4>
      </vt:variant>
    </vt:vector>
  </HeadingPairs>
  <TitlesOfParts>
    <vt:vector size="60" baseType="lpstr">
      <vt:lpstr>CONTENIDO E INSTRUCCIONES</vt:lpstr>
      <vt:lpstr>1_Datos generales organización</vt:lpstr>
      <vt:lpstr>2_Combustibles fósiles</vt:lpstr>
      <vt:lpstr>3_Fluorados</vt:lpstr>
      <vt:lpstr>4_Electricidad</vt:lpstr>
      <vt:lpstr>5_Información adicional</vt:lpstr>
      <vt:lpstr>6_Resultados</vt:lpstr>
      <vt:lpstr>7_Factores de emisión</vt:lpstr>
      <vt:lpstr>8. Observaciones</vt:lpstr>
      <vt:lpstr>9. Consumos. Hoja de trabajo</vt:lpstr>
      <vt:lpstr>10. Revisiones calculadora</vt:lpstr>
      <vt:lpstr>Datos</vt:lpstr>
      <vt:lpstr>_Com2010</vt:lpstr>
      <vt:lpstr>_Com2011</vt:lpstr>
      <vt:lpstr>_Com2012</vt:lpstr>
      <vt:lpstr>_Com2013</vt:lpstr>
      <vt:lpstr>_Com2014</vt:lpstr>
      <vt:lpstr>_Com2015</vt:lpstr>
      <vt:lpstr>_Com2016</vt:lpstr>
      <vt:lpstr>_Com2017</vt:lpstr>
      <vt:lpstr>_Com2018</vt:lpstr>
      <vt:lpstr>_Com2019</vt:lpstr>
      <vt:lpstr>_Mix2010</vt:lpstr>
      <vt:lpstr>_Mix2011</vt:lpstr>
      <vt:lpstr>_Mix2012</vt:lpstr>
      <vt:lpstr>_Mix2013</vt:lpstr>
      <vt:lpstr>_Mix2014</vt:lpstr>
      <vt:lpstr>_Mix2015</vt:lpstr>
      <vt:lpstr>_Mix2016</vt:lpstr>
      <vt:lpstr>_Mix2017</vt:lpstr>
      <vt:lpstr>_Mix2018</vt:lpstr>
      <vt:lpstr>_Mix2019</vt:lpstr>
      <vt:lpstr>Año</vt:lpstr>
      <vt:lpstr>GdO_1</vt:lpstr>
      <vt:lpstr>GdO_2</vt:lpstr>
      <vt:lpstr>Lista_Comb_fósiles_fijos_2010</vt:lpstr>
      <vt:lpstr>Lista_Comb_fósiles_fijos_2011</vt:lpstr>
      <vt:lpstr>Lista_Comb_fósiles_fijos_2012</vt:lpstr>
      <vt:lpstr>Lista_Comb_fósiles_fijos_2013</vt:lpstr>
      <vt:lpstr>Lista_Comb_fósiles_fijos_2014</vt:lpstr>
      <vt:lpstr>Lista_Comb_fósiles_fijos_2015</vt:lpstr>
      <vt:lpstr>Lista_Comb_fósiles_fijos_2016</vt:lpstr>
      <vt:lpstr>Lista_Comb_fósiles_fijos_2017</vt:lpstr>
      <vt:lpstr>Lista_Comb_fósiles_fijos_2018</vt:lpstr>
      <vt:lpstr>Lista_Comb_fósiles_fijos_2019</vt:lpstr>
      <vt:lpstr>Lista_Comb_fósiles_vehículos_2010</vt:lpstr>
      <vt:lpstr>Lista_Comb_fósiles_vehículos_2011</vt:lpstr>
      <vt:lpstr>Lista_Comb_fósiles_vehículos_2012</vt:lpstr>
      <vt:lpstr>Lista_Comb_fósiles_vehículos_2013</vt:lpstr>
      <vt:lpstr>Lista_Comb_fósiles_vehículos_2014</vt:lpstr>
      <vt:lpstr>Lista_Comb_fósiles_vehículos_2015</vt:lpstr>
      <vt:lpstr>Lista_Comb_fósiles_vehículos_2016</vt:lpstr>
      <vt:lpstr>Lista_Comb_fósiles_vehículos_2017</vt:lpstr>
      <vt:lpstr>Lista_Comb_fósiles_vehículos_2018</vt:lpstr>
      <vt:lpstr>Lista_Comb_fósiles_vehículos_2019</vt:lpstr>
      <vt:lpstr>NombrePrep</vt:lpstr>
      <vt:lpstr>Sector</vt:lpstr>
      <vt:lpstr>Tipo_Biomasa</vt:lpstr>
      <vt:lpstr>Tipo_ER</vt:lpstr>
      <vt:lpstr>TipoOrg</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c:creator>
  <cp:lastModifiedBy>J Jiménez</cp:lastModifiedBy>
  <cp:lastPrinted>2017-01-23T16:49:14Z</cp:lastPrinted>
  <dcterms:created xsi:type="dcterms:W3CDTF">2012-12-08T19:19:39Z</dcterms:created>
  <dcterms:modified xsi:type="dcterms:W3CDTF">2020-12-10T16:42:03Z</dcterms:modified>
</cp:coreProperties>
</file>